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9230" windowHeight="5775" activeTab="0"/>
  </bookViews>
  <sheets>
    <sheet name="Pokal Männer " sheetId="1" r:id="rId1"/>
    <sheet name="Männer Finale" sheetId="2" r:id="rId2"/>
    <sheet name="Pokal Frauen" sheetId="3" r:id="rId3"/>
    <sheet name="Frauen Finale" sheetId="4" r:id="rId4"/>
    <sheet name="U 14 m" sheetId="5" r:id="rId5"/>
    <sheet name="Seniorinnen" sheetId="6" r:id="rId6"/>
    <sheet name="Senioren B" sheetId="7" r:id="rId7"/>
    <sheet name="Tabelle1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<sst xmlns="http://schemas.openxmlformats.org/spreadsheetml/2006/main" count="1240" uniqueCount="261">
  <si>
    <t>Vorrunde - bis 02.11.2014</t>
  </si>
  <si>
    <t>Fett markierte Mannschaften sind eine Runde weiter</t>
  </si>
  <si>
    <t>Sp Nr</t>
  </si>
  <si>
    <t>Mannschaft</t>
  </si>
  <si>
    <t>MP</t>
  </si>
  <si>
    <t>SP</t>
  </si>
  <si>
    <t>Erg</t>
  </si>
  <si>
    <t>SV</t>
  </si>
  <si>
    <t>Sp 1</t>
  </si>
  <si>
    <t>SV Kraftverkehr Kamenz 1. (BZ)</t>
  </si>
  <si>
    <t>-</t>
  </si>
  <si>
    <t>SSV Lommatzsch 1923 1.</t>
  </si>
  <si>
    <t>:</t>
  </si>
  <si>
    <t>Sp 2</t>
  </si>
  <si>
    <t>BSV Chemie Radebeul 1.</t>
  </si>
  <si>
    <t>SG Lückersdorf-Gelenau 1.</t>
  </si>
  <si>
    <t>Sp 3</t>
  </si>
  <si>
    <t>TSV Weißenberg/Gröditz 1.</t>
  </si>
  <si>
    <t>Hirschfelder SV 1.</t>
  </si>
  <si>
    <t>Sp 4</t>
  </si>
  <si>
    <t>KSV 1991 Freital 2.</t>
  </si>
  <si>
    <t>KSV Neueibau 1.</t>
  </si>
  <si>
    <t>Sp 5</t>
  </si>
  <si>
    <t>ESV Lok Wülknitz 1.</t>
  </si>
  <si>
    <t>SV Pirna-Süd 1.</t>
  </si>
  <si>
    <t>Sp 6</t>
  </si>
  <si>
    <t>SV TuR Dresden 1.</t>
  </si>
  <si>
    <t>SV Helios 24 Dresden 1.</t>
  </si>
  <si>
    <t>Sp 7</t>
  </si>
  <si>
    <t>SV Ziegenhain 1.</t>
  </si>
  <si>
    <t>Dresdner SV 1910 1.</t>
  </si>
  <si>
    <t>Sp 8</t>
  </si>
  <si>
    <t>Oderwitzer KV 1. (GKV)</t>
  </si>
  <si>
    <t>SG Kleinröhrsdorf 1.</t>
  </si>
  <si>
    <t>Sp 9</t>
  </si>
  <si>
    <t>KSV Dresden - Leuben 1.</t>
  </si>
  <si>
    <t>SV BW Deutsch-Ossig 1.</t>
  </si>
  <si>
    <t>Sp 10</t>
  </si>
  <si>
    <t>MSV BW Kreckwitz 1.</t>
  </si>
  <si>
    <t>SV Burkau 1.</t>
  </si>
  <si>
    <t>Sp 11</t>
  </si>
  <si>
    <t>SV 1896 Großdubrau 1.</t>
  </si>
  <si>
    <t>TSV Blau-Weiß Gröditz 1.</t>
  </si>
  <si>
    <t>Sp 12</t>
  </si>
  <si>
    <t>MSV Bautzen 2.</t>
  </si>
  <si>
    <t>SC Hoyerswerda 1.</t>
  </si>
  <si>
    <t>Sp 13</t>
  </si>
  <si>
    <t>KSV Heidenau 1.</t>
  </si>
  <si>
    <t>SSV Stahl Rietschen 1.</t>
  </si>
  <si>
    <t>Sp 14</t>
  </si>
  <si>
    <t>SV Koweg Görlitz 1.</t>
  </si>
  <si>
    <t>SG Einheit Dresden Mitte 1.</t>
  </si>
  <si>
    <t>Sp 15</t>
  </si>
  <si>
    <t>SV Lok Nossen 2.</t>
  </si>
  <si>
    <t>SSV Turbine Dresden 2.</t>
  </si>
  <si>
    <t>Sp 16</t>
  </si>
  <si>
    <t>SSV Turbine Dresden 3. (DD)</t>
  </si>
  <si>
    <t>SV Motor Mickten 2.</t>
  </si>
  <si>
    <t>Achtelfinale - bis 25.01.2015</t>
  </si>
  <si>
    <t>Sp 17</t>
  </si>
  <si>
    <t>Sp 18</t>
  </si>
  <si>
    <t>Sp 19</t>
  </si>
  <si>
    <t>Sp 20</t>
  </si>
  <si>
    <t>Sp 21</t>
  </si>
  <si>
    <t>Sp 22</t>
  </si>
  <si>
    <t>Sp 23</t>
  </si>
  <si>
    <t>Sp 24</t>
  </si>
  <si>
    <t>Viertelfinale - bis 12.04.2015</t>
  </si>
  <si>
    <t>Sp 25</t>
  </si>
  <si>
    <t>Sp 26</t>
  </si>
  <si>
    <t>Sp 27</t>
  </si>
  <si>
    <t>Sp 28</t>
  </si>
  <si>
    <t>Finalturnier - 13./14.06.2015</t>
  </si>
  <si>
    <t>Sp 29</t>
  </si>
  <si>
    <t>SV =Sudden Victory</t>
  </si>
  <si>
    <t>KSV Neustadt</t>
  </si>
  <si>
    <t>KSV Dresden-Leuben</t>
  </si>
  <si>
    <t>ISG Hagenwerder</t>
  </si>
  <si>
    <t>SG Lückersdorf-Gelenau</t>
  </si>
  <si>
    <t>SV Motor Mickten Dresden</t>
  </si>
  <si>
    <t>MSV Bautzen 04</t>
  </si>
  <si>
    <t>Dresdner SV 1910</t>
  </si>
  <si>
    <t>Königswarthaer SV</t>
  </si>
  <si>
    <r>
      <t xml:space="preserve">          Mannschaftsmeisterschaften 2015 </t>
    </r>
    <r>
      <rPr>
        <b/>
        <i/>
        <u val="single"/>
        <sz val="20"/>
        <color indexed="62"/>
        <rFont val="Arial"/>
        <family val="2"/>
      </rPr>
      <t>U 14</t>
    </r>
    <r>
      <rPr>
        <b/>
        <sz val="20"/>
        <color indexed="62"/>
        <rFont val="Arial"/>
        <family val="2"/>
      </rPr>
      <t xml:space="preserve">   Endrunde</t>
    </r>
  </si>
  <si>
    <t xml:space="preserve">                                     Bautzen 01.03.2015        Ergebnisse und Platzierung</t>
  </si>
  <si>
    <t>Volle</t>
  </si>
  <si>
    <t>Abräumer</t>
  </si>
  <si>
    <t>Fehlwurf</t>
  </si>
  <si>
    <t>gesamt</t>
  </si>
  <si>
    <t>Platz</t>
  </si>
  <si>
    <t>w e i b l i c h</t>
  </si>
  <si>
    <t>m ä n n l i c h</t>
  </si>
  <si>
    <t>27:33</t>
  </si>
  <si>
    <t>SV Feuerfest Wetro 1. (BZ)</t>
  </si>
  <si>
    <t>SV Wacker Mohorn 1.</t>
  </si>
  <si>
    <t>SV Lok Nossen 1.</t>
  </si>
  <si>
    <t>SV Biehla-Cunnersdorf 1.</t>
  </si>
  <si>
    <t>SSV Turbine Dresden 1.</t>
  </si>
  <si>
    <t>KSV 66 Steinitz 1.</t>
  </si>
  <si>
    <t>Spielfrei</t>
  </si>
  <si>
    <t>KSV Pulsnitz 1.</t>
  </si>
  <si>
    <t>SV Motor-Mickten 2.</t>
  </si>
  <si>
    <t>KSV Dresden-Leuben 2.</t>
  </si>
  <si>
    <t>Königsbrücker KV WR 1.</t>
  </si>
  <si>
    <t>Auslosung vor Ort, Ort wird noch bekannt gegeben!</t>
  </si>
  <si>
    <t>Ostsächsischer Keglerverband (OKV) e.V.</t>
  </si>
  <si>
    <t xml:space="preserve">Sportwart  -  Senioren </t>
  </si>
  <si>
    <t>Ort : Thonberg</t>
  </si>
  <si>
    <t>Spielklasse: Vereinsmeisterschaften Seniorinnen</t>
  </si>
  <si>
    <t>SV Biehla Cunnersdorf</t>
  </si>
  <si>
    <t>SV Motor Sörnewitz</t>
  </si>
  <si>
    <t xml:space="preserve"> Name</t>
  </si>
  <si>
    <t>Paß-Nr.</t>
  </si>
  <si>
    <t>Abräumen</t>
  </si>
  <si>
    <t>Gesamt</t>
  </si>
  <si>
    <t>FW</t>
  </si>
  <si>
    <t xml:space="preserve"> Scheibe, Gabriela</t>
  </si>
  <si>
    <t xml:space="preserve"> Fechtel, Rosmarie</t>
  </si>
  <si>
    <t xml:space="preserve"> Zyka, Renate</t>
  </si>
  <si>
    <t xml:space="preserve"> Höher, Rosi</t>
  </si>
  <si>
    <t xml:space="preserve"> Gehb, Undine</t>
  </si>
  <si>
    <t xml:space="preserve"> Freytag, Anke</t>
  </si>
  <si>
    <t xml:space="preserve"> Ehrentraut, Constanze</t>
  </si>
  <si>
    <t xml:space="preserve"> Naumann, Gudrun</t>
  </si>
  <si>
    <t>KV Dresden Leuben</t>
  </si>
  <si>
    <t>SV Wacker Mohorn</t>
  </si>
  <si>
    <t xml:space="preserve"> Fischer, Gisela</t>
  </si>
  <si>
    <t xml:space="preserve"> Stephan, Ingrid</t>
  </si>
  <si>
    <t xml:space="preserve"> Otto, Monika</t>
  </si>
  <si>
    <t xml:space="preserve"> Tränkner, Bianka</t>
  </si>
  <si>
    <t xml:space="preserve"> Höse, Birgit</t>
  </si>
  <si>
    <t xml:space="preserve"> Dürsel, Angelika</t>
  </si>
  <si>
    <t xml:space="preserve"> Delgado Valdes, Kathrin</t>
  </si>
  <si>
    <t xml:space="preserve"> Mayer, Sybille</t>
  </si>
  <si>
    <t>SV Pesterwitz 1. TV</t>
  </si>
  <si>
    <t>Verein</t>
  </si>
  <si>
    <t>Ergeb.</t>
  </si>
  <si>
    <t xml:space="preserve"> Groß, Elke</t>
  </si>
  <si>
    <t>1.Platz</t>
  </si>
  <si>
    <t xml:space="preserve"> Pfützner, Diana</t>
  </si>
  <si>
    <t>2.Platz</t>
  </si>
  <si>
    <t xml:space="preserve"> Burkhard, Sylvia</t>
  </si>
  <si>
    <t>3.Platz</t>
  </si>
  <si>
    <t xml:space="preserve"> Otte, Kerstin</t>
  </si>
  <si>
    <t>EBR</t>
  </si>
  <si>
    <t>4.Platz</t>
  </si>
  <si>
    <t>MBR</t>
  </si>
  <si>
    <t>5.Platz</t>
  </si>
  <si>
    <t>SV Pesterwitz und Mohorn fahren zu den VLM</t>
  </si>
  <si>
    <t>1) Bahn/Kugelmaterial in Ordnung    Ja / Nein</t>
  </si>
  <si>
    <t xml:space="preserve">2) Pässe in Ordnung  Ja / Nein  3) Prodest Ja / Nein  4) Verletzung  Ja / Nein   5) Verwarnung  Ja 7 Nein   6) Sonstiges  Ja /Nein  7) Werbevertrag  Ja / Nein     </t>
  </si>
  <si>
    <t>Bemerkungen zu :</t>
  </si>
  <si>
    <t>Unterschriften :</t>
  </si>
  <si>
    <t>Spielklasse: Vereinsmeisterschaften Senioren B</t>
  </si>
  <si>
    <t>KV Bautzen-West TV</t>
  </si>
  <si>
    <t xml:space="preserve"> Niedenzu, Andreas</t>
  </si>
  <si>
    <t xml:space="preserve"> Nawroth, Eberhard</t>
  </si>
  <si>
    <t xml:space="preserve"> Stephan, Werner</t>
  </si>
  <si>
    <t xml:space="preserve"> Zeidler, Rolf</t>
  </si>
  <si>
    <t xml:space="preserve"> Schumann, Werner</t>
  </si>
  <si>
    <t xml:space="preserve"> Bullmann, Frank</t>
  </si>
  <si>
    <t xml:space="preserve"> Dürsel, Mathias</t>
  </si>
  <si>
    <t xml:space="preserve"> Michler, Dieter</t>
  </si>
  <si>
    <t>SC Riesa</t>
  </si>
  <si>
    <t>TSV 1862 Radeburg</t>
  </si>
  <si>
    <t xml:space="preserve"> Lukoschek, Eduard</t>
  </si>
  <si>
    <t xml:space="preserve"> Throne, Heinz</t>
  </si>
  <si>
    <t xml:space="preserve"> Haubold, Jochen</t>
  </si>
  <si>
    <t xml:space="preserve"> Kaden, Helmut</t>
  </si>
  <si>
    <t xml:space="preserve"> Titze, Hans</t>
  </si>
  <si>
    <t xml:space="preserve"> Kienast, Horst</t>
  </si>
  <si>
    <t xml:space="preserve"> Züchner, Jürgen</t>
  </si>
  <si>
    <t xml:space="preserve"> Mann, H.-Jürgen</t>
  </si>
  <si>
    <t>Bautzen und Radeburg fahren zu VRLM</t>
  </si>
  <si>
    <t>Spielbericht OKV Pokal - Finale Frauen</t>
  </si>
  <si>
    <t>Spielleiter / Ergebnisdienst:
Marco Fritz Tel: 0174 / 341 56 87 
E-Mail: sv-ziegenhain@web.de</t>
  </si>
  <si>
    <t>Ort:</t>
  </si>
  <si>
    <t>Demitz-Thumitz</t>
  </si>
  <si>
    <t>Datum:</t>
  </si>
  <si>
    <t>Bahnanlage:</t>
  </si>
  <si>
    <t>Kegelbahn Kiefernbuschweg</t>
  </si>
  <si>
    <t>Spielbeginn:</t>
  </si>
  <si>
    <t>Spielende:</t>
  </si>
  <si>
    <t>Mannschaft 1:</t>
  </si>
  <si>
    <t>Mannschaft 2:</t>
  </si>
  <si>
    <t>Mannschaft 3:</t>
  </si>
  <si>
    <t>Mannschaft 4:</t>
  </si>
  <si>
    <t>Pa.-Nr./Mo.Ja</t>
  </si>
  <si>
    <t>Vorname, Name</t>
  </si>
  <si>
    <t>Abr</t>
  </si>
  <si>
    <t>Ges</t>
  </si>
  <si>
    <t>Nadine Zschieschang</t>
  </si>
  <si>
    <t>Marion Maisl</t>
  </si>
  <si>
    <t>Doris Jakob</t>
  </si>
  <si>
    <t>Bärbel Schimeck</t>
  </si>
  <si>
    <t>Awsp. Vorname, Name</t>
  </si>
  <si>
    <t>Ute Arencibia</t>
  </si>
  <si>
    <t>Kathrein Bäckta</t>
  </si>
  <si>
    <t>Steffi Reichel</t>
  </si>
  <si>
    <t>Gina Sternberg</t>
  </si>
  <si>
    <t>Diana Beitlich</t>
  </si>
  <si>
    <t>Renate Hiecke</t>
  </si>
  <si>
    <t>Katrin Stiller</t>
  </si>
  <si>
    <t>Marion Grahl</t>
  </si>
  <si>
    <t>Angelika Hauffe</t>
  </si>
  <si>
    <t>Isabell Ziegert</t>
  </si>
  <si>
    <t>Anja Heinrich</t>
  </si>
  <si>
    <t>Angela Mertz</t>
  </si>
  <si>
    <t>Nicole Fulk</t>
  </si>
  <si>
    <t>Karina Jung</t>
  </si>
  <si>
    <t>Steffi Wolff</t>
  </si>
  <si>
    <t>Monika Otto</t>
  </si>
  <si>
    <t>Doreen Fulk</t>
  </si>
  <si>
    <t>Adriana Hey</t>
  </si>
  <si>
    <t>Katrin Glona</t>
  </si>
  <si>
    <t>Silvia Mühle</t>
  </si>
  <si>
    <t>gF</t>
  </si>
  <si>
    <t>gA</t>
  </si>
  <si>
    <t>gV</t>
  </si>
  <si>
    <t>gK</t>
  </si>
  <si>
    <t>Bemerkung zu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</si>
  <si>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</si>
  <si>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</si>
  <si>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</si>
  <si>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</si>
  <si>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</si>
  <si>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</si>
  <si>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</si>
  <si>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</si>
  <si>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</si>
  <si>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</si>
  <si>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</si>
  <si>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</si>
  <si>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</si>
  <si>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</si>
  <si>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</si>
  <si>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Spielbericht OKV Pokal - Finale Männer</t>
  </si>
  <si>
    <t>Toni Hertwig</t>
  </si>
  <si>
    <t>Mirko Nitzsche</t>
  </si>
  <si>
    <t>Frank Thiele</t>
  </si>
  <si>
    <t>Andreas Stöhr</t>
  </si>
  <si>
    <t>Mario Teichmann</t>
  </si>
  <si>
    <t>Stephan Hippel</t>
  </si>
  <si>
    <t>Torsten Dubiel</t>
  </si>
  <si>
    <t>Sieghard Kahle</t>
  </si>
  <si>
    <t>Daniel Schneider</t>
  </si>
  <si>
    <t>Torsten Gläser</t>
  </si>
  <si>
    <t>Martin Pöhls</t>
  </si>
  <si>
    <t>Stephan Schubert</t>
  </si>
  <si>
    <t>Uwe Aloe</t>
  </si>
  <si>
    <t>Kevin Philipp</t>
  </si>
  <si>
    <t>Uwe Christl</t>
  </si>
  <si>
    <t>Danilo Richter</t>
  </si>
  <si>
    <t>Conrad Brade</t>
  </si>
  <si>
    <t>Maik Wehland</t>
  </si>
  <si>
    <t>Maik Bruchholz</t>
  </si>
  <si>
    <t>Marcel Schubert</t>
  </si>
  <si>
    <t>Ronny Schmidt</t>
  </si>
  <si>
    <t>Mario Zeiher</t>
  </si>
  <si>
    <t>Torsten Hanisch</t>
  </si>
  <si>
    <t>Steffen Neumann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</si>
</sst>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/\ mmmm\ yyyy;@"/>
    <numFmt numFmtId="171" formatCode="hh:mm\ &quot;Uhr&quot;"/>
    <numFmt numFmtId="172" formatCode="000000"/>
    <numFmt numFmtId="173" formatCode="mm/yy"/>
  </numFmts>
  <fonts count="80">
    <font>
      <sz val="10"/>
      <name val="Arial"/>
      <family val="0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u val="single"/>
      <sz val="20"/>
      <color indexed="62"/>
      <name val="Arial"/>
      <family val="2"/>
    </font>
    <font>
      <b/>
      <sz val="20"/>
      <color indexed="62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2"/>
      <name val="Wingdings 2"/>
      <family val="1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color indexed="8"/>
      <name val="Arial"/>
      <family val="2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53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3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4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4" fillId="44" borderId="1" applyNumberFormat="0" applyAlignment="0" applyProtection="0"/>
    <xf numFmtId="0" fontId="10" fillId="45" borderId="2" applyNumberFormat="0" applyAlignment="0" applyProtection="0"/>
    <xf numFmtId="0" fontId="10" fillId="45" borderId="2" applyNumberFormat="0" applyAlignment="0" applyProtection="0"/>
    <xf numFmtId="0" fontId="55" fillId="44" borderId="3" applyNumberFormat="0" applyAlignment="0" applyProtection="0"/>
    <xf numFmtId="0" fontId="11" fillId="45" borderId="4" applyNumberFormat="0" applyAlignment="0" applyProtection="0"/>
    <xf numFmtId="0" fontId="11" fillId="45" borderId="4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46" borderId="3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58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0" fillId="50" borderId="7" applyNumberFormat="0" applyFont="0" applyAlignment="0" applyProtection="0"/>
    <xf numFmtId="0" fontId="19" fillId="51" borderId="8" applyNumberFormat="0" applyFont="0" applyAlignment="0" applyProtection="0"/>
    <xf numFmtId="9" fontId="0" fillId="0" borderId="0" applyFont="0" applyFill="0" applyBorder="0" applyAlignment="0" applyProtection="0"/>
    <xf numFmtId="0" fontId="63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66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67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53" borderId="17" applyNumberFormat="0" applyAlignment="0" applyProtection="0"/>
    <xf numFmtId="0" fontId="13" fillId="54" borderId="18" applyNumberFormat="0" applyAlignment="0" applyProtection="0"/>
    <xf numFmtId="0" fontId="13" fillId="54" borderId="18" applyNumberForma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64" fontId="0" fillId="0" borderId="26" xfId="0" applyNumberFormat="1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164" fontId="0" fillId="0" borderId="25" xfId="0" applyNumberFormat="1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/>
    </xf>
    <xf numFmtId="0" fontId="19" fillId="0" borderId="0" xfId="119">
      <alignment/>
      <protection/>
    </xf>
    <xf numFmtId="0" fontId="24" fillId="0" borderId="21" xfId="119" applyFont="1" applyBorder="1" applyAlignment="1">
      <alignment horizontal="center" vertical="center" wrapText="1"/>
      <protection/>
    </xf>
    <xf numFmtId="0" fontId="24" fillId="0" borderId="19" xfId="119" applyFont="1" applyBorder="1" applyAlignment="1">
      <alignment horizontal="center" vertical="center"/>
      <protection/>
    </xf>
    <xf numFmtId="0" fontId="24" fillId="0" borderId="22" xfId="119" applyFont="1" applyBorder="1" applyAlignment="1">
      <alignment horizontal="center" vertical="center"/>
      <protection/>
    </xf>
    <xf numFmtId="0" fontId="24" fillId="0" borderId="27" xfId="119" applyFont="1" applyBorder="1" applyAlignment="1">
      <alignment horizontal="center" vertical="center"/>
      <protection/>
    </xf>
    <xf numFmtId="0" fontId="0" fillId="0" borderId="28" xfId="119" applyFont="1" applyBorder="1" applyAlignment="1">
      <alignment horizontal="center" vertical="center"/>
      <protection/>
    </xf>
    <xf numFmtId="0" fontId="19" fillId="0" borderId="28" xfId="119" applyFont="1" applyBorder="1" applyAlignment="1">
      <alignment horizontal="center" vertical="center"/>
      <protection/>
    </xf>
    <xf numFmtId="0" fontId="26" fillId="0" borderId="29" xfId="119" applyFont="1" applyBorder="1" applyAlignment="1">
      <alignment horizontal="center" vertical="center"/>
      <protection/>
    </xf>
    <xf numFmtId="0" fontId="24" fillId="0" borderId="30" xfId="119" applyFont="1" applyBorder="1" applyAlignment="1">
      <alignment horizontal="center" vertical="center"/>
      <protection/>
    </xf>
    <xf numFmtId="0" fontId="0" fillId="0" borderId="31" xfId="119" applyFont="1" applyBorder="1" applyAlignment="1">
      <alignment horizontal="center" vertical="center"/>
      <protection/>
    </xf>
    <xf numFmtId="0" fontId="19" fillId="0" borderId="31" xfId="119" applyFont="1" applyBorder="1" applyAlignment="1">
      <alignment horizontal="center" vertical="center"/>
      <protection/>
    </xf>
    <xf numFmtId="0" fontId="26" fillId="0" borderId="32" xfId="119" applyFont="1" applyBorder="1" applyAlignment="1">
      <alignment horizontal="center" vertical="center"/>
      <protection/>
    </xf>
    <xf numFmtId="0" fontId="24" fillId="0" borderId="33" xfId="119" applyFont="1" applyBorder="1" applyAlignment="1">
      <alignment horizontal="center" vertical="center"/>
      <protection/>
    </xf>
    <xf numFmtId="0" fontId="0" fillId="0" borderId="34" xfId="119" applyFont="1" applyBorder="1" applyAlignment="1">
      <alignment horizontal="center" vertical="center"/>
      <protection/>
    </xf>
    <xf numFmtId="0" fontId="19" fillId="0" borderId="34" xfId="119" applyFont="1" applyBorder="1" applyAlignment="1">
      <alignment horizontal="center" vertical="center"/>
      <protection/>
    </xf>
    <xf numFmtId="0" fontId="29" fillId="0" borderId="35" xfId="119" applyFont="1" applyBorder="1" applyAlignment="1">
      <alignment horizontal="center" vertical="center"/>
      <protection/>
    </xf>
    <xf numFmtId="0" fontId="30" fillId="0" borderId="27" xfId="119" applyFont="1" applyBorder="1" applyAlignment="1">
      <alignment horizontal="center" vertical="center"/>
      <protection/>
    </xf>
    <xf numFmtId="0" fontId="30" fillId="0" borderId="30" xfId="119" applyFont="1" applyBorder="1" applyAlignment="1">
      <alignment horizontal="center" vertical="center"/>
      <protection/>
    </xf>
    <xf numFmtId="0" fontId="29" fillId="0" borderId="32" xfId="119" applyFont="1" applyBorder="1" applyAlignment="1">
      <alignment horizontal="center" vertical="center"/>
      <protection/>
    </xf>
    <xf numFmtId="0" fontId="30" fillId="0" borderId="33" xfId="119" applyFont="1" applyBorder="1" applyAlignment="1">
      <alignment horizontal="center" vertical="center"/>
      <protection/>
    </xf>
    <xf numFmtId="0" fontId="27" fillId="0" borderId="34" xfId="119" applyFont="1" applyBorder="1" applyAlignment="1">
      <alignment horizontal="center" vertical="center"/>
      <protection/>
    </xf>
    <xf numFmtId="165" fontId="19" fillId="0" borderId="0" xfId="119" applyNumberFormat="1" applyBorder="1" applyAlignment="1">
      <alignment horizontal="center" vertical="center"/>
      <protection/>
    </xf>
    <xf numFmtId="0" fontId="19" fillId="0" borderId="0" xfId="119" applyBorder="1" applyAlignment="1">
      <alignment horizontal="center" vertical="center"/>
      <protection/>
    </xf>
    <xf numFmtId="0" fontId="19" fillId="0" borderId="0" xfId="119" applyBorder="1">
      <alignment/>
      <protection/>
    </xf>
    <xf numFmtId="0" fontId="28" fillId="0" borderId="0" xfId="119" applyFont="1">
      <alignment/>
      <protection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2" fillId="0" borderId="21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 quotePrefix="1">
      <alignment horizontal="center" vertical="center"/>
    </xf>
    <xf numFmtId="0" fontId="72" fillId="0" borderId="36" xfId="0" applyFont="1" applyBorder="1" applyAlignment="1">
      <alignment vertical="center"/>
    </xf>
    <xf numFmtId="0" fontId="72" fillId="0" borderId="37" xfId="0" applyFont="1" applyBorder="1" applyAlignment="1">
      <alignment horizontal="center" vertical="center"/>
    </xf>
    <xf numFmtId="0" fontId="72" fillId="0" borderId="37" xfId="0" applyFont="1" applyBorder="1" applyAlignment="1">
      <alignment vertical="center"/>
    </xf>
    <xf numFmtId="0" fontId="72" fillId="0" borderId="26" xfId="0" applyFont="1" applyBorder="1" applyAlignment="1">
      <alignment horizontal="centerContinuous" vertical="center"/>
    </xf>
    <xf numFmtId="0" fontId="72" fillId="0" borderId="24" xfId="0" applyFont="1" applyBorder="1" applyAlignment="1">
      <alignment horizontal="centerContinuous" vertical="center"/>
    </xf>
    <xf numFmtId="0" fontId="72" fillId="0" borderId="25" xfId="0" applyFont="1" applyBorder="1" applyAlignment="1">
      <alignment horizontal="centerContinuous" vertical="center"/>
    </xf>
    <xf numFmtId="0" fontId="72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31" xfId="0" applyFont="1" applyBorder="1" applyAlignment="1">
      <alignment/>
    </xf>
    <xf numFmtId="0" fontId="35" fillId="0" borderId="31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6" fillId="0" borderId="31" xfId="0" applyFont="1" applyBorder="1" applyAlignment="1">
      <alignment/>
    </xf>
    <xf numFmtId="0" fontId="36" fillId="0" borderId="41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31" xfId="0" applyFont="1" applyBorder="1" applyAlignment="1" applyProtection="1">
      <alignment horizontal="center"/>
      <protection locked="0"/>
    </xf>
    <xf numFmtId="0" fontId="36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36" fillId="55" borderId="31" xfId="0" applyFont="1" applyFill="1" applyBorder="1" applyAlignment="1">
      <alignment horizontal="center"/>
    </xf>
    <xf numFmtId="0" fontId="37" fillId="55" borderId="31" xfId="0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8" fillId="0" borderId="0" xfId="0" applyNumberFormat="1" applyFont="1" applyFill="1" applyBorder="1" applyAlignment="1" applyProtection="1">
      <alignment horizontal="left" vertical="top"/>
      <protection/>
    </xf>
    <xf numFmtId="0" fontId="75" fillId="0" borderId="0" xfId="0" applyFont="1" applyAlignment="1" applyProtection="1">
      <alignment/>
      <protection/>
    </xf>
    <xf numFmtId="0" fontId="40" fillId="0" borderId="42" xfId="0" applyNumberFormat="1" applyFont="1" applyFill="1" applyBorder="1" applyAlignment="1" applyProtection="1">
      <alignment vertical="center"/>
      <protection/>
    </xf>
    <xf numFmtId="0" fontId="40" fillId="0" borderId="42" xfId="0" applyNumberFormat="1" applyFont="1" applyFill="1" applyBorder="1" applyAlignment="1" applyProtection="1">
      <alignment vertical="center"/>
      <protection locked="0"/>
    </xf>
    <xf numFmtId="0" fontId="0" fillId="0" borderId="42" xfId="0" applyNumberFormat="1" applyFont="1" applyFill="1" applyBorder="1" applyAlignment="1" applyProtection="1">
      <alignment horizontal="left" vertical="top"/>
      <protection/>
    </xf>
    <xf numFmtId="0" fontId="0" fillId="0" borderId="42" xfId="0" applyBorder="1" applyAlignment="1" applyProtection="1">
      <alignment/>
      <protection/>
    </xf>
    <xf numFmtId="0" fontId="38" fillId="0" borderId="42" xfId="0" applyNumberFormat="1" applyFont="1" applyFill="1" applyBorder="1" applyAlignment="1" applyProtection="1">
      <alignment/>
      <protection/>
    </xf>
    <xf numFmtId="14" fontId="40" fillId="0" borderId="42" xfId="0" applyNumberFormat="1" applyFont="1" applyFill="1" applyBorder="1" applyAlignment="1" applyProtection="1">
      <alignment horizontal="right" vertical="center"/>
      <protection/>
    </xf>
    <xf numFmtId="22" fontId="40" fillId="0" borderId="42" xfId="0" applyNumberFormat="1" applyFont="1" applyFill="1" applyBorder="1" applyAlignment="1" applyProtection="1">
      <alignment horizontal="right"/>
      <protection/>
    </xf>
    <xf numFmtId="14" fontId="40" fillId="0" borderId="0" xfId="0" applyNumberFormat="1" applyFont="1" applyFill="1" applyBorder="1" applyAlignment="1" applyProtection="1">
      <alignment horizontal="right" vertical="center"/>
      <protection/>
    </xf>
    <xf numFmtId="14" fontId="32" fillId="0" borderId="0" xfId="0" applyNumberFormat="1" applyFont="1" applyFill="1" applyBorder="1" applyAlignment="1" applyProtection="1" quotePrefix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38" fillId="0" borderId="42" xfId="0" applyNumberFormat="1" applyFont="1" applyFill="1" applyBorder="1" applyAlignment="1" applyProtection="1">
      <alignment horizontal="left"/>
      <protection/>
    </xf>
    <xf numFmtId="0" fontId="0" fillId="0" borderId="42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42" xfId="0" applyNumberFormat="1" applyFont="1" applyFill="1" applyBorder="1" applyAlignment="1" applyProtection="1">
      <alignment horizontal="right"/>
      <protection/>
    </xf>
    <xf numFmtId="0" fontId="42" fillId="0" borderId="43" xfId="0" applyNumberFormat="1" applyFont="1" applyFill="1" applyBorder="1" applyAlignment="1" applyProtection="1">
      <alignment horizontal="center" vertical="center"/>
      <protection/>
    </xf>
    <xf numFmtId="0" fontId="42" fillId="0" borderId="44" xfId="0" applyNumberFormat="1" applyFont="1" applyFill="1" applyBorder="1" applyAlignment="1" applyProtection="1">
      <alignment horizontal="center" vertical="center"/>
      <protection/>
    </xf>
    <xf numFmtId="0" fontId="42" fillId="0" borderId="45" xfId="0" applyNumberFormat="1" applyFont="1" applyFill="1" applyBorder="1" applyAlignment="1" applyProtection="1">
      <alignment horizontal="center" vertical="center"/>
      <protection/>
    </xf>
    <xf numFmtId="0" fontId="42" fillId="0" borderId="46" xfId="0" applyNumberFormat="1" applyFont="1" applyFill="1" applyBorder="1" applyAlignment="1" applyProtection="1">
      <alignment horizontal="center" vertical="center"/>
      <protection/>
    </xf>
    <xf numFmtId="172" fontId="32" fillId="0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48" xfId="0" applyNumberFormat="1" applyFont="1" applyFill="1" applyBorder="1" applyAlignment="1" applyProtection="1">
      <alignment horizontal="center" vertical="center"/>
      <protection locked="0"/>
    </xf>
    <xf numFmtId="0" fontId="3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49" xfId="0" applyNumberFormat="1" applyFont="1" applyFill="1" applyBorder="1" applyAlignment="1" applyProtection="1">
      <alignment horizontal="center" vertical="distributed"/>
      <protection locked="0"/>
    </xf>
    <xf numFmtId="0" fontId="76" fillId="0" borderId="5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49" fontId="38" fillId="0" borderId="0" xfId="0" applyNumberFormat="1" applyFont="1" applyAlignment="1" applyProtection="1">
      <alignment/>
      <protection/>
    </xf>
    <xf numFmtId="173" fontId="32" fillId="0" borderId="47" xfId="0" applyNumberFormat="1" applyFont="1" applyFill="1" applyBorder="1" applyAlignment="1" applyProtection="1">
      <alignment horizontal="center" vertical="center"/>
      <protection locked="0"/>
    </xf>
    <xf numFmtId="0" fontId="42" fillId="0" borderId="51" xfId="0" applyNumberFormat="1" applyFont="1" applyFill="1" applyBorder="1" applyAlignment="1" applyProtection="1">
      <alignment horizontal="center" vertical="center"/>
      <protection/>
    </xf>
    <xf numFmtId="0" fontId="32" fillId="0" borderId="49" xfId="0" applyNumberFormat="1" applyFont="1" applyFill="1" applyBorder="1" applyAlignment="1" applyProtection="1">
      <alignment horizontal="center" vertical="center"/>
      <protection/>
    </xf>
    <xf numFmtId="173" fontId="32" fillId="0" borderId="52" xfId="0" applyNumberFormat="1" applyFont="1" applyFill="1" applyBorder="1" applyAlignment="1" applyProtection="1" quotePrefix="1">
      <alignment horizontal="center" vertical="center"/>
      <protection locked="0"/>
    </xf>
    <xf numFmtId="0" fontId="32" fillId="0" borderId="53" xfId="0" applyNumberFormat="1" applyFont="1" applyFill="1" applyBorder="1" applyAlignment="1" applyProtection="1">
      <alignment horizontal="center" vertical="distributed"/>
      <protection locked="0"/>
    </xf>
    <xf numFmtId="0" fontId="38" fillId="0" borderId="54" xfId="0" applyNumberFormat="1" applyFont="1" applyFill="1" applyBorder="1" applyAlignment="1" applyProtection="1">
      <alignment horizontal="center" vertical="center"/>
      <protection/>
    </xf>
    <xf numFmtId="0" fontId="38" fillId="0" borderId="55" xfId="0" applyNumberFormat="1" applyFont="1" applyFill="1" applyBorder="1" applyAlignment="1" applyProtection="1">
      <alignment horizontal="center" vertical="center"/>
      <protection/>
    </xf>
    <xf numFmtId="0" fontId="32" fillId="0" borderId="56" xfId="0" applyNumberFormat="1" applyFont="1" applyFill="1" applyBorder="1" applyAlignment="1" applyProtection="1">
      <alignment horizontal="center" vertical="center"/>
      <protection/>
    </xf>
    <xf numFmtId="0" fontId="32" fillId="0" borderId="57" xfId="0" applyNumberFormat="1" applyFont="1" applyFill="1" applyBorder="1" applyAlignment="1" applyProtection="1">
      <alignment horizontal="center" vertical="center"/>
      <protection/>
    </xf>
    <xf numFmtId="0" fontId="32" fillId="0" borderId="58" xfId="0" applyNumberFormat="1" applyFont="1" applyFill="1" applyBorder="1" applyAlignment="1" applyProtection="1">
      <alignment horizontal="center"/>
      <protection/>
    </xf>
    <xf numFmtId="0" fontId="76" fillId="0" borderId="59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0" fillId="0" borderId="28" xfId="0" applyNumberFormat="1" applyFont="1" applyFill="1" applyBorder="1" applyAlignment="1" applyProtection="1">
      <alignment horizontal="center"/>
      <protection/>
    </xf>
    <xf numFmtId="164" fontId="40" fillId="0" borderId="6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44" fillId="0" borderId="31" xfId="0" applyNumberFormat="1" applyFont="1" applyFill="1" applyBorder="1" applyAlignment="1" applyProtection="1">
      <alignment horizontal="center"/>
      <protection/>
    </xf>
    <xf numFmtId="0" fontId="77" fillId="0" borderId="31" xfId="0" applyNumberFormat="1" applyFont="1" applyFill="1" applyBorder="1" applyAlignment="1" applyProtection="1">
      <alignment horizontal="center"/>
      <protection/>
    </xf>
    <xf numFmtId="0" fontId="43" fillId="0" borderId="61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 horizontal="right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43" fillId="0" borderId="62" xfId="0" applyNumberFormat="1" applyFont="1" applyFill="1" applyBorder="1" applyAlignment="1" applyProtection="1">
      <alignment horizontal="right"/>
      <protection/>
    </xf>
    <xf numFmtId="164" fontId="37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Alignment="1" applyProtection="1">
      <alignment horizontal="left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 horizontal="right"/>
      <protection/>
    </xf>
    <xf numFmtId="0" fontId="0" fillId="0" borderId="63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Alignment="1" applyProtection="1">
      <alignment/>
      <protection/>
    </xf>
    <xf numFmtId="0" fontId="38" fillId="0" borderId="63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Alignment="1" applyProtection="1">
      <alignment horizontal="left"/>
      <protection/>
    </xf>
    <xf numFmtId="0" fontId="42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left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 vertical="center"/>
      <protection locked="0"/>
    </xf>
    <xf numFmtId="0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38" fillId="0" borderId="42" xfId="0" applyNumberFormat="1" applyFont="1" applyFill="1" applyBorder="1" applyAlignment="1" applyProtection="1">
      <alignment horizontal="left"/>
      <protection/>
    </xf>
    <xf numFmtId="0" fontId="0" fillId="0" borderId="65" xfId="0" applyNumberFormat="1" applyBorder="1" applyAlignment="1" applyProtection="1">
      <alignment/>
      <protection locked="0"/>
    </xf>
    <xf numFmtId="0" fontId="0" fillId="0" borderId="66" xfId="0" applyNumberFormat="1" applyBorder="1" applyAlignment="1" applyProtection="1">
      <alignment/>
      <protection locked="0"/>
    </xf>
    <xf numFmtId="0" fontId="0" fillId="0" borderId="69" xfId="0" applyNumberFormat="1" applyBorder="1" applyAlignment="1" applyProtection="1">
      <alignment/>
      <protection locked="0"/>
    </xf>
    <xf numFmtId="0" fontId="0" fillId="0" borderId="42" xfId="0" applyNumberFormat="1" applyBorder="1" applyAlignment="1" applyProtection="1">
      <alignment/>
      <protection locked="0"/>
    </xf>
    <xf numFmtId="0" fontId="0" fillId="0" borderId="70" xfId="0" applyNumberFormat="1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42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42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38" fillId="0" borderId="42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14" fontId="32" fillId="0" borderId="42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42" xfId="0" applyBorder="1" applyAlignment="1" applyProtection="1">
      <alignment/>
      <protection locked="0"/>
    </xf>
    <xf numFmtId="0" fontId="40" fillId="0" borderId="42" xfId="0" applyNumberFormat="1" applyFont="1" applyFill="1" applyBorder="1" applyAlignment="1" applyProtection="1">
      <alignment horizontal="right"/>
      <protection/>
    </xf>
    <xf numFmtId="0" fontId="0" fillId="0" borderId="42" xfId="0" applyNumberFormat="1" applyFont="1" applyFill="1" applyBorder="1" applyAlignment="1" applyProtection="1">
      <alignment horizontal="left" vertical="top"/>
      <protection locked="0"/>
    </xf>
    <xf numFmtId="171" fontId="32" fillId="0" borderId="42" xfId="0" applyNumberFormat="1" applyFont="1" applyFill="1" applyBorder="1" applyAlignment="1" applyProtection="1">
      <alignment horizontal="left" vertical="top"/>
      <protection locked="0"/>
    </xf>
    <xf numFmtId="171" fontId="32" fillId="0" borderId="42" xfId="0" applyNumberFormat="1" applyFont="1" applyFill="1" applyBorder="1" applyAlignment="1" applyProtection="1">
      <alignment horizontal="center" vertical="top"/>
      <protection locked="0"/>
    </xf>
    <xf numFmtId="0" fontId="23" fillId="0" borderId="0" xfId="119" applyFont="1" applyAlignment="1">
      <alignment horizontal="center" vertical="center" wrapText="1"/>
      <protection/>
    </xf>
    <xf numFmtId="0" fontId="21" fillId="0" borderId="0" xfId="119" applyFont="1" applyAlignment="1">
      <alignment horizontal="left" vertical="center"/>
      <protection/>
    </xf>
    <xf numFmtId="0" fontId="22" fillId="0" borderId="0" xfId="119" applyFont="1" applyAlignment="1">
      <alignment horizontal="left" vertical="center"/>
      <protection/>
    </xf>
    <xf numFmtId="0" fontId="25" fillId="0" borderId="36" xfId="119" applyFont="1" applyBorder="1" applyAlignment="1">
      <alignment horizontal="center" vertical="center" wrapText="1"/>
      <protection/>
    </xf>
    <xf numFmtId="0" fontId="25" fillId="0" borderId="37" xfId="119" applyFont="1" applyBorder="1" applyAlignment="1">
      <alignment horizontal="center" vertical="center" wrapText="1"/>
      <protection/>
    </xf>
    <xf numFmtId="0" fontId="25" fillId="0" borderId="74" xfId="119" applyFont="1" applyBorder="1" applyAlignment="1">
      <alignment horizontal="center" vertical="center" wrapText="1"/>
      <protection/>
    </xf>
    <xf numFmtId="165" fontId="25" fillId="0" borderId="26" xfId="119" applyNumberFormat="1" applyFont="1" applyBorder="1" applyAlignment="1">
      <alignment horizontal="center" vertical="center"/>
      <protection/>
    </xf>
    <xf numFmtId="165" fontId="25" fillId="0" borderId="24" xfId="119" applyNumberFormat="1" applyFont="1" applyBorder="1" applyAlignment="1">
      <alignment horizontal="center" vertical="center"/>
      <protection/>
    </xf>
    <xf numFmtId="165" fontId="25" fillId="0" borderId="25" xfId="119" applyNumberFormat="1" applyFont="1" applyBorder="1" applyAlignment="1">
      <alignment horizontal="center" vertical="center"/>
      <protection/>
    </xf>
    <xf numFmtId="170" fontId="32" fillId="0" borderId="0" xfId="0" applyNumberFormat="1" applyFont="1" applyAlignment="1">
      <alignment horizontal="center"/>
    </xf>
    <xf numFmtId="0" fontId="38" fillId="0" borderId="75" xfId="0" applyNumberFormat="1" applyFont="1" applyFill="1" applyBorder="1" applyAlignment="1" applyProtection="1">
      <alignment/>
      <protection/>
    </xf>
    <xf numFmtId="0" fontId="38" fillId="0" borderId="76" xfId="0" applyNumberFormat="1" applyFont="1" applyFill="1" applyBorder="1" applyAlignment="1" applyProtection="1">
      <alignment/>
      <protection/>
    </xf>
    <xf numFmtId="0" fontId="38" fillId="0" borderId="24" xfId="0" applyNumberFormat="1" applyFont="1" applyFill="1" applyBorder="1" applyAlignment="1" applyProtection="1">
      <alignment/>
      <protection/>
    </xf>
    <xf numFmtId="0" fontId="38" fillId="0" borderId="25" xfId="0" applyNumberFormat="1" applyFont="1" applyFill="1" applyBorder="1" applyAlignment="1" applyProtection="1">
      <alignment/>
      <protection/>
    </xf>
    <xf numFmtId="0" fontId="72" fillId="0" borderId="26" xfId="0" applyFont="1" applyBorder="1" applyAlignment="1">
      <alignment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vertical="center"/>
    </xf>
    <xf numFmtId="164" fontId="0" fillId="0" borderId="24" xfId="0" applyNumberFormat="1" applyFont="1" applyBorder="1" applyAlignment="1">
      <alignment horizontal="centerContinuous" vertical="center"/>
    </xf>
    <xf numFmtId="0" fontId="19" fillId="0" borderId="24" xfId="0" applyFont="1" applyBorder="1" applyAlignment="1">
      <alignment vertical="center"/>
    </xf>
    <xf numFmtId="0" fontId="19" fillId="0" borderId="26" xfId="0" applyNumberFormat="1" applyFont="1" applyFill="1" applyBorder="1" applyAlignment="1" applyProtection="1">
      <alignment vertical="center"/>
      <protection/>
    </xf>
    <xf numFmtId="164" fontId="19" fillId="0" borderId="26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Continuous" vertical="center"/>
    </xf>
    <xf numFmtId="0" fontId="78" fillId="0" borderId="20" xfId="0" applyFont="1" applyBorder="1" applyAlignment="1">
      <alignment vertical="center"/>
    </xf>
    <xf numFmtId="0" fontId="78" fillId="0" borderId="26" xfId="0" applyFont="1" applyBorder="1" applyAlignment="1">
      <alignment vertical="center"/>
    </xf>
    <xf numFmtId="1" fontId="19" fillId="0" borderId="26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79" fillId="0" borderId="20" xfId="0" applyFont="1" applyBorder="1" applyAlignment="1">
      <alignment vertical="center"/>
    </xf>
    <xf numFmtId="0" fontId="51" fillId="0" borderId="77" xfId="0" applyNumberFormat="1" applyFont="1" applyFill="1" applyBorder="1" applyAlignment="1" applyProtection="1">
      <alignment vertical="center"/>
      <protection/>
    </xf>
  </cellXfs>
  <cellStyles count="13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1 2" xfId="22"/>
    <cellStyle name="20% - Akzent2" xfId="23"/>
    <cellStyle name="20% - Akzent2 2" xfId="24"/>
    <cellStyle name="20% - Akzent3" xfId="25"/>
    <cellStyle name="20% - Akzent3 2" xfId="26"/>
    <cellStyle name="20% - Akzent4" xfId="27"/>
    <cellStyle name="20% - Akzent4 2" xfId="28"/>
    <cellStyle name="20% - Akzent5" xfId="29"/>
    <cellStyle name="20% - Akzent5 2" xfId="30"/>
    <cellStyle name="20% - Akzent6" xfId="31"/>
    <cellStyle name="20% - Akzent6 2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kzent1" xfId="39"/>
    <cellStyle name="40% - Akzent1 2" xfId="40"/>
    <cellStyle name="40% - Akzent2" xfId="41"/>
    <cellStyle name="40% - Akzent2 2" xfId="42"/>
    <cellStyle name="40% - Akzent3" xfId="43"/>
    <cellStyle name="40% - Akzent3 2" xfId="44"/>
    <cellStyle name="40% - Akzent4" xfId="45"/>
    <cellStyle name="40% - Akzent4 2" xfId="46"/>
    <cellStyle name="40% - Akzent5" xfId="47"/>
    <cellStyle name="40% - Akzent5 2" xfId="48"/>
    <cellStyle name="40% - Akzent6" xfId="49"/>
    <cellStyle name="40% - Akzent6 2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kzent1" xfId="57"/>
    <cellStyle name="60% - Akzent1 2" xfId="58"/>
    <cellStyle name="60% - Akzent2" xfId="59"/>
    <cellStyle name="60% - Akzent2 2" xfId="60"/>
    <cellStyle name="60% - Akzent3" xfId="61"/>
    <cellStyle name="60% - Akzent3 2" xfId="62"/>
    <cellStyle name="60% - Akzent4" xfId="63"/>
    <cellStyle name="60% - Akzent4 2" xfId="64"/>
    <cellStyle name="60% - Akzent5" xfId="65"/>
    <cellStyle name="60% - Akzent5 2" xfId="66"/>
    <cellStyle name="60% - Akzent6" xfId="67"/>
    <cellStyle name="60% - Akzent6 2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usgabe" xfId="87"/>
    <cellStyle name="Ausgabe 2" xfId="88"/>
    <cellStyle name="Ausgabe 3" xfId="89"/>
    <cellStyle name="Berechnung" xfId="90"/>
    <cellStyle name="Berechnung 2" xfId="91"/>
    <cellStyle name="Berechnung 3" xfId="92"/>
    <cellStyle name="Followed Hyperlink" xfId="93"/>
    <cellStyle name="Comma [0]" xfId="94"/>
    <cellStyle name="Eingabe" xfId="95"/>
    <cellStyle name="Eingabe 2" xfId="96"/>
    <cellStyle name="Eingabe 3" xfId="97"/>
    <cellStyle name="Ergebnis" xfId="98"/>
    <cellStyle name="Ergebnis 2" xfId="99"/>
    <cellStyle name="Ergebnis 3" xfId="100"/>
    <cellStyle name="Erklärender Text" xfId="101"/>
    <cellStyle name="Erklärender Text 2" xfId="102"/>
    <cellStyle name="Erklärender Text 3" xfId="103"/>
    <cellStyle name="Gut" xfId="104"/>
    <cellStyle name="Gut 2" xfId="105"/>
    <cellStyle name="Gut 3" xfId="106"/>
    <cellStyle name="Hyperlink" xfId="107"/>
    <cellStyle name="Comma" xfId="108"/>
    <cellStyle name="Neutral" xfId="109"/>
    <cellStyle name="Neutral 2" xfId="110"/>
    <cellStyle name="Neutral 3" xfId="111"/>
    <cellStyle name="Notiz" xfId="112"/>
    <cellStyle name="Notiz 2" xfId="113"/>
    <cellStyle name="Percent" xfId="114"/>
    <cellStyle name="Schlecht" xfId="115"/>
    <cellStyle name="Schlecht 2" xfId="116"/>
    <cellStyle name="Schlecht 3" xfId="117"/>
    <cellStyle name="Standard 2" xfId="118"/>
    <cellStyle name="Standard_MM-Startfolge U14+U18" xfId="119"/>
    <cellStyle name="Überschrift" xfId="120"/>
    <cellStyle name="Überschrift 1" xfId="121"/>
    <cellStyle name="Überschrift 1 2" xfId="122"/>
    <cellStyle name="Überschrift 1 3" xfId="123"/>
    <cellStyle name="Überschrift 2" xfId="124"/>
    <cellStyle name="Überschrift 2 2" xfId="125"/>
    <cellStyle name="Überschrift 2 3" xfId="126"/>
    <cellStyle name="Überschrift 3" xfId="127"/>
    <cellStyle name="Überschrift 3 2" xfId="128"/>
    <cellStyle name="Überschrift 3 3" xfId="129"/>
    <cellStyle name="Überschrift 4" xfId="130"/>
    <cellStyle name="Überschrift 4 2" xfId="131"/>
    <cellStyle name="Überschrift 4 3" xfId="132"/>
    <cellStyle name="Überschrift 5" xfId="133"/>
    <cellStyle name="Überschrift 6" xfId="134"/>
    <cellStyle name="Verknüpfte Zelle" xfId="135"/>
    <cellStyle name="Verknüpfte Zelle 2" xfId="136"/>
    <cellStyle name="Verknüpfte Zelle 3" xfId="137"/>
    <cellStyle name="Currency" xfId="138"/>
    <cellStyle name="Currency [0]" xfId="139"/>
    <cellStyle name="Warnender Text" xfId="140"/>
    <cellStyle name="Warnender Text 2" xfId="141"/>
    <cellStyle name="Warnender Text 3" xfId="142"/>
    <cellStyle name="Zelle überprüfen" xfId="143"/>
    <cellStyle name="Zelle überprüfen 2" xfId="144"/>
    <cellStyle name="Zelle überprüfen 3" xfId="145"/>
  </cellStyles>
  <dxfs count="43">
    <dxf>
      <font>
        <color indexed="11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9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70C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752475</xdr:colOff>
      <xdr:row>5</xdr:row>
      <xdr:rowOff>123825</xdr:rowOff>
    </xdr:to>
    <xdr:pic>
      <xdr:nvPicPr>
        <xdr:cNvPr id="1" name="Picture 1" descr="Symbol OK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723900" cy="99060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104775</xdr:rowOff>
    </xdr:from>
    <xdr:to>
      <xdr:col>5</xdr:col>
      <xdr:colOff>1000125</xdr:colOff>
      <xdr:row>5</xdr:row>
      <xdr:rowOff>171450</xdr:rowOff>
    </xdr:to>
    <xdr:pic>
      <xdr:nvPicPr>
        <xdr:cNvPr id="2" name="Picture 2" descr="auto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04775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etseiten\SV%20Ziegenhain\OKV_allgemein\Saison_2014-2015\Pokal%20M&#228;nner\OKV%20Pokal%20M&#228;nner%202014-2015%20Spiel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dungen"/>
      <sheetName val="Aufteilung Variante 1"/>
      <sheetName val="Aufteilung Variante 2"/>
      <sheetName val="Aufteilung Variante 3"/>
      <sheetName val="Pokal TN"/>
      <sheetName val="Pokal Ausl"/>
      <sheetName val="M Erg Pokal"/>
      <sheetName val="Pokal Ber VR"/>
      <sheetName val="Pokal Ber AF"/>
      <sheetName val="Pokal Ber VF"/>
      <sheetName val="Finale"/>
      <sheetName val="Aufstellung Finale"/>
    </sheetNames>
    <sheetDataSet>
      <sheetData sheetId="5">
        <row r="12">
          <cell r="P12" t="str">
            <v>KSV Heidenau 1.</v>
          </cell>
        </row>
        <row r="14">
          <cell r="P14" t="str">
            <v>SG Kleinröhrsdorf 1.</v>
          </cell>
        </row>
        <row r="36">
          <cell r="P36" t="str">
            <v>SV Koweg Görlitz 1.</v>
          </cell>
        </row>
        <row r="38">
          <cell r="P38" t="str">
            <v>SV BW Deutsch-Ossig 1.</v>
          </cell>
        </row>
        <row r="60">
          <cell r="P60" t="str">
            <v>SSV Turbine Dresden 2.</v>
          </cell>
        </row>
        <row r="62">
          <cell r="P62" t="str">
            <v>KSV Neueibau 1.</v>
          </cell>
        </row>
        <row r="85">
          <cell r="P85" t="str">
            <v>TSV Blau-Weiß Gröditz 1.</v>
          </cell>
        </row>
        <row r="87">
          <cell r="P87" t="str">
            <v>SC Hoyerswerda 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31">
      <selection activeCell="D53" sqref="D53"/>
    </sheetView>
  </sheetViews>
  <sheetFormatPr defaultColWidth="11.421875" defaultRowHeight="12.75"/>
  <cols>
    <col min="1" max="1" width="7.421875" style="0" bestFit="1" customWidth="1"/>
    <col min="2" max="2" width="31.57421875" style="0" customWidth="1"/>
    <col min="3" max="3" width="1.7109375" style="3" bestFit="1" customWidth="1"/>
    <col min="4" max="4" width="31.57421875" style="0" customWidth="1"/>
    <col min="5" max="5" width="6.421875" style="0" customWidth="1"/>
    <col min="6" max="6" width="1.7109375" style="0" bestFit="1" customWidth="1"/>
    <col min="7" max="8" width="6.421875" style="0" customWidth="1"/>
    <col min="9" max="9" width="1.7109375" style="0" bestFit="1" customWidth="1"/>
    <col min="10" max="10" width="6.421875" style="0" customWidth="1"/>
    <col min="11" max="11" width="8.7109375" style="0" customWidth="1"/>
    <col min="12" max="12" width="1.7109375" style="0" bestFit="1" customWidth="1"/>
    <col min="13" max="13" width="8.7109375" style="0" customWidth="1"/>
    <col min="14" max="14" width="6.140625" style="3" bestFit="1" customWidth="1"/>
  </cols>
  <sheetData>
    <row r="1" spans="1:14" s="1" customFormat="1" ht="30" customHeight="1" thickBot="1">
      <c r="A1" s="44" t="s">
        <v>0</v>
      </c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6" t="s">
        <v>1</v>
      </c>
    </row>
    <row r="2" spans="1:14" s="2" customFormat="1" ht="24.75" customHeight="1" thickBot="1">
      <c r="A2" s="47" t="s">
        <v>2</v>
      </c>
      <c r="B2" s="48" t="s">
        <v>3</v>
      </c>
      <c r="C2" s="49"/>
      <c r="D2" s="50" t="s">
        <v>3</v>
      </c>
      <c r="E2" s="51" t="s">
        <v>4</v>
      </c>
      <c r="F2" s="49"/>
      <c r="G2" s="52" t="s">
        <v>4</v>
      </c>
      <c r="H2" s="51" t="s">
        <v>5</v>
      </c>
      <c r="I2" s="49"/>
      <c r="J2" s="52" t="s">
        <v>5</v>
      </c>
      <c r="K2" s="51" t="s">
        <v>6</v>
      </c>
      <c r="L2" s="49"/>
      <c r="M2" s="52" t="s">
        <v>6</v>
      </c>
      <c r="N2" s="53" t="s">
        <v>7</v>
      </c>
    </row>
    <row r="3" spans="1:14" s="2" customFormat="1" ht="24.75" customHeight="1" thickBot="1">
      <c r="A3" s="54" t="s">
        <v>8</v>
      </c>
      <c r="B3" s="48" t="s">
        <v>9</v>
      </c>
      <c r="C3" s="55" t="s">
        <v>10</v>
      </c>
      <c r="D3" s="5" t="s">
        <v>11</v>
      </c>
      <c r="E3" s="6">
        <v>4</v>
      </c>
      <c r="F3" s="55" t="s">
        <v>12</v>
      </c>
      <c r="G3" s="7">
        <v>2</v>
      </c>
      <c r="H3" s="6">
        <v>8</v>
      </c>
      <c r="I3" s="55" t="s">
        <v>12</v>
      </c>
      <c r="J3" s="7">
        <v>8</v>
      </c>
      <c r="K3" s="8">
        <v>2010</v>
      </c>
      <c r="L3" s="55" t="s">
        <v>12</v>
      </c>
      <c r="M3" s="9">
        <v>2007</v>
      </c>
      <c r="N3" s="10"/>
    </row>
    <row r="4" spans="1:14" s="2" customFormat="1" ht="24.75" customHeight="1" thickBot="1">
      <c r="A4" s="54" t="s">
        <v>13</v>
      </c>
      <c r="B4" s="48" t="s">
        <v>14</v>
      </c>
      <c r="C4" s="55" t="s">
        <v>10</v>
      </c>
      <c r="D4" s="5" t="s">
        <v>15</v>
      </c>
      <c r="E4" s="6">
        <v>4</v>
      </c>
      <c r="F4" s="55" t="s">
        <v>12</v>
      </c>
      <c r="G4" s="7">
        <v>2</v>
      </c>
      <c r="H4" s="6">
        <v>7</v>
      </c>
      <c r="I4" s="55" t="s">
        <v>12</v>
      </c>
      <c r="J4" s="7">
        <v>9</v>
      </c>
      <c r="K4" s="8">
        <v>2092</v>
      </c>
      <c r="L4" s="55" t="s">
        <v>12</v>
      </c>
      <c r="M4" s="9">
        <v>2087</v>
      </c>
      <c r="N4" s="10"/>
    </row>
    <row r="5" spans="1:14" s="2" customFormat="1" ht="24.75" customHeight="1" thickBot="1">
      <c r="A5" s="54" t="s">
        <v>16</v>
      </c>
      <c r="B5" s="4" t="s">
        <v>17</v>
      </c>
      <c r="C5" s="55" t="s">
        <v>10</v>
      </c>
      <c r="D5" s="50" t="s">
        <v>18</v>
      </c>
      <c r="E5" s="6">
        <v>2</v>
      </c>
      <c r="F5" s="55" t="s">
        <v>12</v>
      </c>
      <c r="G5" s="7">
        <v>4</v>
      </c>
      <c r="H5" s="6">
        <v>6</v>
      </c>
      <c r="I5" s="55" t="s">
        <v>12</v>
      </c>
      <c r="J5" s="7">
        <v>10</v>
      </c>
      <c r="K5" s="8">
        <v>2000</v>
      </c>
      <c r="L5" s="55" t="s">
        <v>12</v>
      </c>
      <c r="M5" s="9">
        <v>2049</v>
      </c>
      <c r="N5" s="10"/>
    </row>
    <row r="6" spans="1:14" s="2" customFormat="1" ht="24.75" customHeight="1" thickBot="1">
      <c r="A6" s="54" t="s">
        <v>19</v>
      </c>
      <c r="B6" s="4" t="s">
        <v>20</v>
      </c>
      <c r="C6" s="55" t="s">
        <v>10</v>
      </c>
      <c r="D6" s="50" t="s">
        <v>21</v>
      </c>
      <c r="E6" s="6">
        <v>2</v>
      </c>
      <c r="F6" s="55" t="s">
        <v>12</v>
      </c>
      <c r="G6" s="7">
        <v>4</v>
      </c>
      <c r="H6" s="6">
        <v>5</v>
      </c>
      <c r="I6" s="55" t="s">
        <v>12</v>
      </c>
      <c r="J6" s="7">
        <v>11</v>
      </c>
      <c r="K6" s="8">
        <v>2042</v>
      </c>
      <c r="L6" s="55" t="s">
        <v>12</v>
      </c>
      <c r="M6" s="9">
        <v>2155</v>
      </c>
      <c r="N6" s="10"/>
    </row>
    <row r="7" spans="1:14" s="2" customFormat="1" ht="24.75" customHeight="1" thickBot="1">
      <c r="A7" s="54" t="s">
        <v>22</v>
      </c>
      <c r="B7" s="48" t="s">
        <v>23</v>
      </c>
      <c r="C7" s="55" t="s">
        <v>10</v>
      </c>
      <c r="D7" s="5" t="s">
        <v>24</v>
      </c>
      <c r="E7" s="6">
        <v>6</v>
      </c>
      <c r="F7" s="55" t="s">
        <v>12</v>
      </c>
      <c r="G7" s="7">
        <v>0</v>
      </c>
      <c r="H7" s="6">
        <v>9</v>
      </c>
      <c r="I7" s="55" t="s">
        <v>12</v>
      </c>
      <c r="J7" s="7">
        <v>7</v>
      </c>
      <c r="K7" s="8">
        <v>2111</v>
      </c>
      <c r="L7" s="55" t="s">
        <v>12</v>
      </c>
      <c r="M7" s="9">
        <v>2060</v>
      </c>
      <c r="N7" s="10"/>
    </row>
    <row r="8" spans="1:14" s="2" customFormat="1" ht="24.75" customHeight="1" thickBot="1">
      <c r="A8" s="54" t="s">
        <v>25</v>
      </c>
      <c r="B8" s="4" t="s">
        <v>26</v>
      </c>
      <c r="C8" s="55" t="s">
        <v>10</v>
      </c>
      <c r="D8" s="50" t="s">
        <v>27</v>
      </c>
      <c r="E8" s="6">
        <v>3</v>
      </c>
      <c r="F8" s="55" t="s">
        <v>12</v>
      </c>
      <c r="G8" s="7">
        <v>3</v>
      </c>
      <c r="H8" s="6">
        <v>8</v>
      </c>
      <c r="I8" s="55" t="s">
        <v>12</v>
      </c>
      <c r="J8" s="7">
        <v>8</v>
      </c>
      <c r="K8" s="8">
        <v>2002</v>
      </c>
      <c r="L8" s="55" t="s">
        <v>12</v>
      </c>
      <c r="M8" s="9">
        <v>1986</v>
      </c>
      <c r="N8" s="11">
        <v>0.6375000000000001</v>
      </c>
    </row>
    <row r="9" spans="1:14" s="2" customFormat="1" ht="24.75" customHeight="1" thickBot="1">
      <c r="A9" s="54" t="s">
        <v>28</v>
      </c>
      <c r="B9" s="48" t="s">
        <v>29</v>
      </c>
      <c r="C9" s="55" t="s">
        <v>10</v>
      </c>
      <c r="D9" s="5" t="s">
        <v>30</v>
      </c>
      <c r="E9" s="6">
        <v>5</v>
      </c>
      <c r="F9" s="55" t="s">
        <v>12</v>
      </c>
      <c r="G9" s="7">
        <v>1</v>
      </c>
      <c r="H9" s="6">
        <v>11</v>
      </c>
      <c r="I9" s="55" t="s">
        <v>12</v>
      </c>
      <c r="J9" s="7">
        <v>5</v>
      </c>
      <c r="K9" s="8">
        <v>2141</v>
      </c>
      <c r="L9" s="55" t="s">
        <v>12</v>
      </c>
      <c r="M9" s="9">
        <v>2053</v>
      </c>
      <c r="N9" s="10"/>
    </row>
    <row r="10" spans="1:14" s="2" customFormat="1" ht="24.75" customHeight="1" thickBot="1">
      <c r="A10" s="54" t="s">
        <v>31</v>
      </c>
      <c r="B10" s="4" t="s">
        <v>32</v>
      </c>
      <c r="C10" s="55" t="s">
        <v>10</v>
      </c>
      <c r="D10" s="50" t="s">
        <v>33</v>
      </c>
      <c r="E10" s="6">
        <v>1</v>
      </c>
      <c r="F10" s="55" t="s">
        <v>12</v>
      </c>
      <c r="G10" s="7">
        <v>5</v>
      </c>
      <c r="H10" s="6">
        <v>5</v>
      </c>
      <c r="I10" s="55" t="s">
        <v>12</v>
      </c>
      <c r="J10" s="7">
        <v>11</v>
      </c>
      <c r="K10" s="8">
        <v>2051</v>
      </c>
      <c r="L10" s="55" t="s">
        <v>12</v>
      </c>
      <c r="M10" s="9">
        <v>2118</v>
      </c>
      <c r="N10" s="10"/>
    </row>
    <row r="11" spans="1:14" s="2" customFormat="1" ht="24.75" customHeight="1" thickBot="1">
      <c r="A11" s="54" t="s">
        <v>34</v>
      </c>
      <c r="B11" s="4" t="s">
        <v>35</v>
      </c>
      <c r="C11" s="55" t="s">
        <v>10</v>
      </c>
      <c r="D11" s="50" t="s">
        <v>36</v>
      </c>
      <c r="E11" s="6">
        <v>0</v>
      </c>
      <c r="F11" s="55" t="s">
        <v>12</v>
      </c>
      <c r="G11" s="7">
        <v>6</v>
      </c>
      <c r="H11" s="6"/>
      <c r="I11" s="55" t="s">
        <v>12</v>
      </c>
      <c r="J11" s="7"/>
      <c r="K11" s="8">
        <v>1974</v>
      </c>
      <c r="L11" s="55" t="s">
        <v>12</v>
      </c>
      <c r="M11" s="9">
        <v>2070</v>
      </c>
      <c r="N11" s="10"/>
    </row>
    <row r="12" spans="1:14" s="2" customFormat="1" ht="24.75" customHeight="1" thickBot="1">
      <c r="A12" s="54" t="s">
        <v>37</v>
      </c>
      <c r="B12" s="48" t="s">
        <v>38</v>
      </c>
      <c r="C12" s="55" t="s">
        <v>10</v>
      </c>
      <c r="D12" s="5" t="s">
        <v>39</v>
      </c>
      <c r="E12" s="6">
        <v>5</v>
      </c>
      <c r="F12" s="55" t="s">
        <v>12</v>
      </c>
      <c r="G12" s="7">
        <v>1</v>
      </c>
      <c r="H12" s="6">
        <v>10</v>
      </c>
      <c r="I12" s="55" t="s">
        <v>12</v>
      </c>
      <c r="J12" s="7">
        <v>6</v>
      </c>
      <c r="K12" s="8">
        <v>2139</v>
      </c>
      <c r="L12" s="55" t="s">
        <v>12</v>
      </c>
      <c r="M12" s="9">
        <v>2047</v>
      </c>
      <c r="N12" s="10"/>
    </row>
    <row r="13" spans="1:14" s="2" customFormat="1" ht="24.75" customHeight="1" thickBot="1">
      <c r="A13" s="54" t="s">
        <v>40</v>
      </c>
      <c r="B13" s="4" t="s">
        <v>41</v>
      </c>
      <c r="C13" s="55" t="s">
        <v>10</v>
      </c>
      <c r="D13" s="50" t="s">
        <v>42</v>
      </c>
      <c r="E13" s="6">
        <v>1</v>
      </c>
      <c r="F13" s="55" t="s">
        <v>12</v>
      </c>
      <c r="G13" s="7">
        <v>5</v>
      </c>
      <c r="H13" s="6">
        <v>5</v>
      </c>
      <c r="I13" s="55" t="s">
        <v>12</v>
      </c>
      <c r="J13" s="7">
        <v>11</v>
      </c>
      <c r="K13" s="8">
        <v>2034</v>
      </c>
      <c r="L13" s="55" t="s">
        <v>12</v>
      </c>
      <c r="M13" s="9">
        <v>2136</v>
      </c>
      <c r="N13" s="10"/>
    </row>
    <row r="14" spans="1:14" s="2" customFormat="1" ht="24.75" customHeight="1" thickBot="1">
      <c r="A14" s="54" t="s">
        <v>43</v>
      </c>
      <c r="B14" s="4" t="s">
        <v>44</v>
      </c>
      <c r="C14" s="55" t="s">
        <v>10</v>
      </c>
      <c r="D14" s="50" t="s">
        <v>45</v>
      </c>
      <c r="E14" s="6">
        <v>1</v>
      </c>
      <c r="F14" s="55" t="s">
        <v>12</v>
      </c>
      <c r="G14" s="7">
        <v>5</v>
      </c>
      <c r="H14" s="6">
        <v>7</v>
      </c>
      <c r="I14" s="55" t="s">
        <v>12</v>
      </c>
      <c r="J14" s="7">
        <v>9</v>
      </c>
      <c r="K14" s="8">
        <v>1991</v>
      </c>
      <c r="L14" s="55" t="s">
        <v>12</v>
      </c>
      <c r="M14" s="9">
        <v>2053</v>
      </c>
      <c r="N14" s="10"/>
    </row>
    <row r="15" spans="1:14" s="2" customFormat="1" ht="24.75" customHeight="1" thickBot="1">
      <c r="A15" s="54" t="s">
        <v>46</v>
      </c>
      <c r="B15" s="48" t="s">
        <v>47</v>
      </c>
      <c r="C15" s="55" t="s">
        <v>10</v>
      </c>
      <c r="D15" s="5" t="s">
        <v>48</v>
      </c>
      <c r="E15" s="6">
        <v>5</v>
      </c>
      <c r="F15" s="55" t="s">
        <v>12</v>
      </c>
      <c r="G15" s="7">
        <v>1</v>
      </c>
      <c r="H15" s="6">
        <v>11</v>
      </c>
      <c r="I15" s="55" t="s">
        <v>12</v>
      </c>
      <c r="J15" s="7">
        <v>5</v>
      </c>
      <c r="K15" s="8">
        <v>2056</v>
      </c>
      <c r="L15" s="55" t="s">
        <v>12</v>
      </c>
      <c r="M15" s="9">
        <v>2002</v>
      </c>
      <c r="N15" s="10"/>
    </row>
    <row r="16" spans="1:14" s="2" customFormat="1" ht="24.75" customHeight="1" thickBot="1">
      <c r="A16" s="54" t="s">
        <v>49</v>
      </c>
      <c r="B16" s="48" t="s">
        <v>50</v>
      </c>
      <c r="C16" s="55" t="s">
        <v>10</v>
      </c>
      <c r="D16" s="5" t="s">
        <v>51</v>
      </c>
      <c r="E16" s="6">
        <v>4</v>
      </c>
      <c r="F16" s="55" t="s">
        <v>12</v>
      </c>
      <c r="G16" s="7">
        <v>2</v>
      </c>
      <c r="H16" s="6">
        <v>7</v>
      </c>
      <c r="I16" s="55" t="s">
        <v>12</v>
      </c>
      <c r="J16" s="7">
        <v>9</v>
      </c>
      <c r="K16" s="8">
        <v>2154</v>
      </c>
      <c r="L16" s="55" t="s">
        <v>12</v>
      </c>
      <c r="M16" s="9">
        <v>2146</v>
      </c>
      <c r="N16" s="10"/>
    </row>
    <row r="17" spans="1:14" s="2" customFormat="1" ht="24.75" customHeight="1" thickBot="1">
      <c r="A17" s="54" t="s">
        <v>52</v>
      </c>
      <c r="B17" s="4" t="s">
        <v>53</v>
      </c>
      <c r="C17" s="55" t="s">
        <v>10</v>
      </c>
      <c r="D17" s="50" t="s">
        <v>54</v>
      </c>
      <c r="E17" s="6">
        <v>0</v>
      </c>
      <c r="F17" s="55" t="s">
        <v>12</v>
      </c>
      <c r="G17" s="7">
        <v>6</v>
      </c>
      <c r="H17" s="6">
        <v>3</v>
      </c>
      <c r="I17" s="55" t="s">
        <v>12</v>
      </c>
      <c r="J17" s="7">
        <v>13</v>
      </c>
      <c r="K17" s="8">
        <v>1966</v>
      </c>
      <c r="L17" s="55" t="s">
        <v>12</v>
      </c>
      <c r="M17" s="9">
        <v>2081</v>
      </c>
      <c r="N17" s="10"/>
    </row>
    <row r="18" spans="1:14" s="2" customFormat="1" ht="24.75" customHeight="1" thickBot="1">
      <c r="A18" s="54" t="s">
        <v>55</v>
      </c>
      <c r="B18" s="48" t="s">
        <v>56</v>
      </c>
      <c r="C18" s="55" t="s">
        <v>10</v>
      </c>
      <c r="D18" s="5" t="s">
        <v>57</v>
      </c>
      <c r="E18" s="6">
        <v>5</v>
      </c>
      <c r="F18" s="55" t="s">
        <v>12</v>
      </c>
      <c r="G18" s="7">
        <v>1</v>
      </c>
      <c r="H18" s="6">
        <v>11</v>
      </c>
      <c r="I18" s="55" t="s">
        <v>12</v>
      </c>
      <c r="J18" s="7">
        <v>5</v>
      </c>
      <c r="K18" s="8">
        <v>2059</v>
      </c>
      <c r="L18" s="55" t="s">
        <v>12</v>
      </c>
      <c r="M18" s="9">
        <v>1989</v>
      </c>
      <c r="N18" s="10"/>
    </row>
    <row r="19" spans="1:14" ht="12.75">
      <c r="A19" s="56"/>
      <c r="B19" s="56"/>
      <c r="C19" s="57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1:14" s="1" customFormat="1" ht="30" customHeight="1" thickBot="1">
      <c r="A20" s="44" t="s">
        <v>58</v>
      </c>
      <c r="B20" s="44"/>
      <c r="C20" s="4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6" t="s">
        <v>1</v>
      </c>
    </row>
    <row r="21" spans="1:14" s="2" customFormat="1" ht="24.75" customHeight="1" thickBot="1">
      <c r="A21" s="47" t="s">
        <v>2</v>
      </c>
      <c r="B21" s="48" t="s">
        <v>3</v>
      </c>
      <c r="C21" s="49"/>
      <c r="D21" s="50" t="s">
        <v>3</v>
      </c>
      <c r="E21" s="51" t="s">
        <v>4</v>
      </c>
      <c r="F21" s="49"/>
      <c r="G21" s="52" t="s">
        <v>4</v>
      </c>
      <c r="H21" s="51" t="s">
        <v>5</v>
      </c>
      <c r="I21" s="49"/>
      <c r="J21" s="52" t="s">
        <v>5</v>
      </c>
      <c r="K21" s="51" t="s">
        <v>6</v>
      </c>
      <c r="L21" s="49"/>
      <c r="M21" s="52" t="s">
        <v>6</v>
      </c>
      <c r="N21" s="53" t="s">
        <v>7</v>
      </c>
    </row>
    <row r="22" spans="1:14" s="2" customFormat="1" ht="24.75" customHeight="1" thickBot="1">
      <c r="A22" s="54" t="s">
        <v>59</v>
      </c>
      <c r="B22" s="4" t="s">
        <v>9</v>
      </c>
      <c r="C22" s="55" t="s">
        <v>10</v>
      </c>
      <c r="D22" s="50" t="s">
        <v>50</v>
      </c>
      <c r="E22" s="6">
        <v>1</v>
      </c>
      <c r="F22" s="55" t="s">
        <v>12</v>
      </c>
      <c r="G22" s="7">
        <v>5</v>
      </c>
      <c r="H22" s="6">
        <v>5</v>
      </c>
      <c r="I22" s="55" t="s">
        <v>12</v>
      </c>
      <c r="J22" s="7">
        <v>11</v>
      </c>
      <c r="K22" s="8">
        <v>1931</v>
      </c>
      <c r="L22" s="55" t="s">
        <v>12</v>
      </c>
      <c r="M22" s="9">
        <v>2021</v>
      </c>
      <c r="N22" s="10"/>
    </row>
    <row r="23" spans="1:14" s="2" customFormat="1" ht="24.75" customHeight="1" thickBot="1">
      <c r="A23" s="54" t="s">
        <v>60</v>
      </c>
      <c r="B23" s="4" t="s">
        <v>38</v>
      </c>
      <c r="C23" s="55" t="s">
        <v>10</v>
      </c>
      <c r="D23" s="50" t="s">
        <v>54</v>
      </c>
      <c r="E23" s="6">
        <v>1</v>
      </c>
      <c r="F23" s="55" t="s">
        <v>12</v>
      </c>
      <c r="G23" s="7">
        <v>5</v>
      </c>
      <c r="H23" s="6">
        <v>5</v>
      </c>
      <c r="I23" s="55" t="s">
        <v>12</v>
      </c>
      <c r="J23" s="7">
        <v>11</v>
      </c>
      <c r="K23" s="8">
        <v>2009</v>
      </c>
      <c r="L23" s="55" t="s">
        <v>12</v>
      </c>
      <c r="M23" s="9">
        <v>2076</v>
      </c>
      <c r="N23" s="10"/>
    </row>
    <row r="24" spans="1:14" s="2" customFormat="1" ht="24.75" customHeight="1" thickBot="1">
      <c r="A24" s="54" t="s">
        <v>61</v>
      </c>
      <c r="B24" s="48" t="s">
        <v>36</v>
      </c>
      <c r="C24" s="55" t="s">
        <v>10</v>
      </c>
      <c r="D24" s="5" t="s">
        <v>29</v>
      </c>
      <c r="E24" s="6">
        <v>5</v>
      </c>
      <c r="F24" s="55" t="s">
        <v>12</v>
      </c>
      <c r="G24" s="7">
        <v>1</v>
      </c>
      <c r="H24" s="6">
        <v>9.5</v>
      </c>
      <c r="I24" s="55" t="s">
        <v>12</v>
      </c>
      <c r="J24" s="7">
        <v>6.5</v>
      </c>
      <c r="K24" s="8">
        <v>2105</v>
      </c>
      <c r="L24" s="55" t="s">
        <v>12</v>
      </c>
      <c r="M24" s="9">
        <v>2056</v>
      </c>
      <c r="N24" s="10"/>
    </row>
    <row r="25" spans="1:14" s="2" customFormat="1" ht="24.75" customHeight="1" thickBot="1">
      <c r="A25" s="54" t="s">
        <v>62</v>
      </c>
      <c r="B25" s="48" t="s">
        <v>42</v>
      </c>
      <c r="C25" s="55" t="s">
        <v>10</v>
      </c>
      <c r="D25" s="5" t="s">
        <v>14</v>
      </c>
      <c r="E25" s="6">
        <v>5</v>
      </c>
      <c r="F25" s="55" t="s">
        <v>12</v>
      </c>
      <c r="G25" s="7">
        <v>1</v>
      </c>
      <c r="H25" s="6">
        <v>11</v>
      </c>
      <c r="I25" s="55" t="s">
        <v>12</v>
      </c>
      <c r="J25" s="7">
        <v>5</v>
      </c>
      <c r="K25" s="8">
        <v>2103</v>
      </c>
      <c r="L25" s="55" t="s">
        <v>12</v>
      </c>
      <c r="M25" s="9">
        <v>2005</v>
      </c>
      <c r="N25" s="10"/>
    </row>
    <row r="26" spans="1:14" s="2" customFormat="1" ht="24.75" customHeight="1" thickBot="1">
      <c r="A26" s="54" t="s">
        <v>63</v>
      </c>
      <c r="B26" s="4" t="s">
        <v>18</v>
      </c>
      <c r="C26" s="55" t="s">
        <v>10</v>
      </c>
      <c r="D26" s="50" t="s">
        <v>21</v>
      </c>
      <c r="E26" s="6">
        <v>3</v>
      </c>
      <c r="F26" s="55" t="s">
        <v>12</v>
      </c>
      <c r="G26" s="7">
        <v>3</v>
      </c>
      <c r="H26" s="6">
        <v>8</v>
      </c>
      <c r="I26" s="55" t="s">
        <v>12</v>
      </c>
      <c r="J26" s="7">
        <v>8</v>
      </c>
      <c r="K26" s="8">
        <v>2076</v>
      </c>
      <c r="L26" s="55" t="s">
        <v>12</v>
      </c>
      <c r="M26" s="9">
        <v>2086</v>
      </c>
      <c r="N26" s="58" t="s">
        <v>92</v>
      </c>
    </row>
    <row r="27" spans="1:14" s="2" customFormat="1" ht="24.75" customHeight="1" thickBot="1">
      <c r="A27" s="54" t="s">
        <v>64</v>
      </c>
      <c r="B27" s="48" t="s">
        <v>47</v>
      </c>
      <c r="C27" s="55" t="s">
        <v>10</v>
      </c>
      <c r="D27" s="5" t="s">
        <v>27</v>
      </c>
      <c r="E27" s="6">
        <v>6</v>
      </c>
      <c r="F27" s="55" t="s">
        <v>12</v>
      </c>
      <c r="G27" s="7">
        <v>0</v>
      </c>
      <c r="H27" s="6">
        <v>10</v>
      </c>
      <c r="I27" s="55" t="s">
        <v>12</v>
      </c>
      <c r="J27" s="7">
        <v>6</v>
      </c>
      <c r="K27" s="8">
        <v>1994</v>
      </c>
      <c r="L27" s="55" t="s">
        <v>12</v>
      </c>
      <c r="M27" s="9">
        <v>1954</v>
      </c>
      <c r="N27" s="11"/>
    </row>
    <row r="28" spans="1:14" s="2" customFormat="1" ht="24.75" customHeight="1" thickBot="1">
      <c r="A28" s="54" t="s">
        <v>65</v>
      </c>
      <c r="B28" s="4" t="s">
        <v>23</v>
      </c>
      <c r="C28" s="55" t="s">
        <v>10</v>
      </c>
      <c r="D28" s="50" t="s">
        <v>45</v>
      </c>
      <c r="E28" s="6">
        <v>2</v>
      </c>
      <c r="F28" s="55" t="s">
        <v>12</v>
      </c>
      <c r="G28" s="7">
        <v>4</v>
      </c>
      <c r="H28" s="6">
        <v>9</v>
      </c>
      <c r="I28" s="55" t="s">
        <v>12</v>
      </c>
      <c r="J28" s="7">
        <v>7</v>
      </c>
      <c r="K28" s="8">
        <v>2077</v>
      </c>
      <c r="L28" s="55" t="s">
        <v>12</v>
      </c>
      <c r="M28" s="9">
        <v>2079</v>
      </c>
      <c r="N28" s="10"/>
    </row>
    <row r="29" spans="1:14" s="2" customFormat="1" ht="24.75" customHeight="1" thickBot="1">
      <c r="A29" s="54" t="s">
        <v>66</v>
      </c>
      <c r="B29" s="4" t="s">
        <v>56</v>
      </c>
      <c r="C29" s="55" t="s">
        <v>10</v>
      </c>
      <c r="D29" s="50" t="s">
        <v>33</v>
      </c>
      <c r="E29" s="6">
        <v>1</v>
      </c>
      <c r="F29" s="55" t="s">
        <v>12</v>
      </c>
      <c r="G29" s="7">
        <v>5</v>
      </c>
      <c r="H29" s="6">
        <v>7</v>
      </c>
      <c r="I29" s="55" t="s">
        <v>12</v>
      </c>
      <c r="J29" s="7">
        <v>9</v>
      </c>
      <c r="K29" s="8">
        <v>1962</v>
      </c>
      <c r="L29" s="55" t="s">
        <v>12</v>
      </c>
      <c r="M29" s="9">
        <v>2002</v>
      </c>
      <c r="N29" s="10"/>
    </row>
    <row r="30" spans="1:14" ht="12.75">
      <c r="A30" s="56"/>
      <c r="B30" s="56"/>
      <c r="C30" s="57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</row>
    <row r="31" spans="1:14" s="2" customFormat="1" ht="30" customHeight="1" thickBot="1">
      <c r="A31" s="44" t="s">
        <v>67</v>
      </c>
      <c r="B31" s="44"/>
      <c r="C31" s="45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6" t="s">
        <v>1</v>
      </c>
    </row>
    <row r="32" spans="1:14" s="2" customFormat="1" ht="24.75" customHeight="1" thickBot="1">
      <c r="A32" s="47" t="s">
        <v>2</v>
      </c>
      <c r="B32" s="48" t="s">
        <v>3</v>
      </c>
      <c r="C32" s="49"/>
      <c r="D32" s="50" t="s">
        <v>3</v>
      </c>
      <c r="E32" s="51" t="s">
        <v>4</v>
      </c>
      <c r="F32" s="49"/>
      <c r="G32" s="52" t="s">
        <v>4</v>
      </c>
      <c r="H32" s="51" t="s">
        <v>5</v>
      </c>
      <c r="I32" s="49"/>
      <c r="J32" s="52" t="s">
        <v>5</v>
      </c>
      <c r="K32" s="51" t="s">
        <v>6</v>
      </c>
      <c r="L32" s="49"/>
      <c r="M32" s="52" t="s">
        <v>6</v>
      </c>
      <c r="N32" s="53" t="s">
        <v>7</v>
      </c>
    </row>
    <row r="33" spans="1:14" s="2" customFormat="1" ht="24.75" customHeight="1" thickBot="1">
      <c r="A33" s="54" t="s">
        <v>68</v>
      </c>
      <c r="B33" s="70" t="str">
        <f>'[1]Pokal Ausl'!P12</f>
        <v>KSV Heidenau 1.</v>
      </c>
      <c r="C33" s="71" t="s">
        <v>10</v>
      </c>
      <c r="D33" s="5" t="str">
        <f>'[1]Pokal Ausl'!P14</f>
        <v>SG Kleinröhrsdorf 1.</v>
      </c>
      <c r="E33" s="6">
        <v>5</v>
      </c>
      <c r="F33" s="71" t="s">
        <v>12</v>
      </c>
      <c r="G33" s="7">
        <v>1</v>
      </c>
      <c r="H33" s="6">
        <v>10.5</v>
      </c>
      <c r="I33" s="71" t="s">
        <v>12</v>
      </c>
      <c r="J33" s="7">
        <v>5.5</v>
      </c>
      <c r="K33" s="8">
        <v>2143</v>
      </c>
      <c r="L33" s="71" t="s">
        <v>12</v>
      </c>
      <c r="M33" s="9">
        <v>2036</v>
      </c>
      <c r="N33" s="10"/>
    </row>
    <row r="34" spans="1:14" s="2" customFormat="1" ht="24.75" customHeight="1" thickBot="1">
      <c r="A34" s="54" t="s">
        <v>69</v>
      </c>
      <c r="B34" s="70" t="str">
        <f>'[1]Pokal Ausl'!P36</f>
        <v>SV Koweg Görlitz 1.</v>
      </c>
      <c r="C34" s="71" t="s">
        <v>10</v>
      </c>
      <c r="D34" s="5" t="str">
        <f>'[1]Pokal Ausl'!P38</f>
        <v>SV BW Deutsch-Ossig 1.</v>
      </c>
      <c r="E34" s="6">
        <v>4</v>
      </c>
      <c r="F34" s="71" t="s">
        <v>12</v>
      </c>
      <c r="G34" s="7">
        <v>2</v>
      </c>
      <c r="H34" s="6">
        <v>8</v>
      </c>
      <c r="I34" s="71" t="s">
        <v>12</v>
      </c>
      <c r="J34" s="7">
        <v>8</v>
      </c>
      <c r="K34" s="8">
        <v>2096</v>
      </c>
      <c r="L34" s="71" t="s">
        <v>12</v>
      </c>
      <c r="M34" s="9">
        <v>2091</v>
      </c>
      <c r="N34" s="10"/>
    </row>
    <row r="35" spans="1:14" s="2" customFormat="1" ht="24.75" customHeight="1" thickBot="1">
      <c r="A35" s="54" t="s">
        <v>70</v>
      </c>
      <c r="B35" s="70" t="str">
        <f>'[1]Pokal Ausl'!P60</f>
        <v>SSV Turbine Dresden 2.</v>
      </c>
      <c r="C35" s="71" t="s">
        <v>10</v>
      </c>
      <c r="D35" s="5" t="str">
        <f>'[1]Pokal Ausl'!P62</f>
        <v>KSV Neueibau 1.</v>
      </c>
      <c r="E35" s="6">
        <v>4</v>
      </c>
      <c r="F35" s="71" t="s">
        <v>12</v>
      </c>
      <c r="G35" s="7">
        <v>2</v>
      </c>
      <c r="H35" s="6">
        <v>9</v>
      </c>
      <c r="I35" s="71" t="s">
        <v>12</v>
      </c>
      <c r="J35" s="7">
        <v>7</v>
      </c>
      <c r="K35" s="8">
        <v>2106</v>
      </c>
      <c r="L35" s="71" t="s">
        <v>12</v>
      </c>
      <c r="M35" s="9">
        <v>2067</v>
      </c>
      <c r="N35" s="10"/>
    </row>
    <row r="36" spans="1:14" s="2" customFormat="1" ht="24.75" customHeight="1" thickBot="1">
      <c r="A36" s="54" t="s">
        <v>71</v>
      </c>
      <c r="B36" s="70" t="str">
        <f>'[1]Pokal Ausl'!P85</f>
        <v>TSV Blau-Weiß Gröditz 1.</v>
      </c>
      <c r="C36" s="71" t="s">
        <v>10</v>
      </c>
      <c r="D36" s="5" t="str">
        <f>'[1]Pokal Ausl'!P87</f>
        <v>SC Hoyerswerda 1.</v>
      </c>
      <c r="E36" s="6">
        <v>5</v>
      </c>
      <c r="F36" s="71" t="s">
        <v>12</v>
      </c>
      <c r="G36" s="7">
        <v>1</v>
      </c>
      <c r="H36" s="6">
        <v>9</v>
      </c>
      <c r="I36" s="71" t="s">
        <v>12</v>
      </c>
      <c r="J36" s="7">
        <v>7</v>
      </c>
      <c r="K36" s="8">
        <v>2100</v>
      </c>
      <c r="L36" s="71" t="s">
        <v>12</v>
      </c>
      <c r="M36" s="9">
        <v>2060</v>
      </c>
      <c r="N36" s="10"/>
    </row>
    <row r="37" spans="1:14" ht="12.75">
      <c r="A37" s="56"/>
      <c r="B37" s="56"/>
      <c r="C37" s="5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</row>
    <row r="38" spans="1:14" s="2" customFormat="1" ht="30" customHeight="1" thickBot="1">
      <c r="A38" s="44" t="s">
        <v>72</v>
      </c>
      <c r="B38" s="44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6"/>
    </row>
    <row r="39" spans="1:14" s="2" customFormat="1" ht="24.75" customHeight="1" thickBot="1">
      <c r="A39" s="59" t="s">
        <v>2</v>
      </c>
      <c r="B39" s="218" t="s">
        <v>3</v>
      </c>
      <c r="C39" s="219"/>
      <c r="D39" s="220"/>
      <c r="E39" s="62" t="s">
        <v>4</v>
      </c>
      <c r="F39" s="63"/>
      <c r="G39" s="64"/>
      <c r="H39" s="62" t="s">
        <v>5</v>
      </c>
      <c r="I39" s="63"/>
      <c r="J39" s="64"/>
      <c r="K39" s="62" t="s">
        <v>6</v>
      </c>
      <c r="L39" s="63"/>
      <c r="M39" s="64"/>
      <c r="N39" s="65" t="s">
        <v>7</v>
      </c>
    </row>
    <row r="40" spans="1:14" s="2" customFormat="1" ht="24.75" customHeight="1" thickBot="1">
      <c r="A40" s="66" t="s">
        <v>73</v>
      </c>
      <c r="B40" s="237" t="s">
        <v>54</v>
      </c>
      <c r="C40" s="214"/>
      <c r="D40" s="217"/>
      <c r="E40" s="214"/>
      <c r="F40" s="214"/>
      <c r="G40" s="215"/>
      <c r="H40" s="224">
        <v>69</v>
      </c>
      <c r="I40" s="225"/>
      <c r="J40" s="226"/>
      <c r="K40" s="227">
        <v>3209</v>
      </c>
      <c r="L40" s="15"/>
      <c r="M40" s="17"/>
      <c r="N40" s="18"/>
    </row>
    <row r="41" spans="1:14" s="2" customFormat="1" ht="24.75" customHeight="1" thickBot="1">
      <c r="A41" s="67"/>
      <c r="B41" s="222" t="s">
        <v>47</v>
      </c>
      <c r="C41" s="12"/>
      <c r="D41" s="13"/>
      <c r="E41" s="221"/>
      <c r="F41" s="15"/>
      <c r="G41" s="16"/>
      <c r="H41" s="224">
        <v>65</v>
      </c>
      <c r="I41" s="225"/>
      <c r="J41" s="226"/>
      <c r="K41" s="227">
        <v>3255</v>
      </c>
      <c r="L41" s="15"/>
      <c r="M41" s="17"/>
      <c r="N41" s="18"/>
    </row>
    <row r="42" spans="1:14" s="2" customFormat="1" ht="24.75" customHeight="1" thickBot="1">
      <c r="A42" s="67"/>
      <c r="B42" s="223" t="s">
        <v>50</v>
      </c>
      <c r="C42" s="216"/>
      <c r="D42" s="217"/>
      <c r="E42" s="216"/>
      <c r="F42" s="216"/>
      <c r="G42" s="217"/>
      <c r="H42" s="224">
        <v>55</v>
      </c>
      <c r="I42" s="225"/>
      <c r="J42" s="226"/>
      <c r="K42" s="227">
        <v>3147</v>
      </c>
      <c r="L42" s="15"/>
      <c r="M42" s="17"/>
      <c r="N42" s="18"/>
    </row>
    <row r="43" spans="1:14" s="2" customFormat="1" ht="24.75" customHeight="1" thickBot="1">
      <c r="A43" s="68"/>
      <c r="B43" s="222" t="s">
        <v>42</v>
      </c>
      <c r="C43" s="12"/>
      <c r="D43" s="13"/>
      <c r="E43" s="221"/>
      <c r="F43" s="15"/>
      <c r="G43" s="16"/>
      <c r="H43" s="224">
        <v>55</v>
      </c>
      <c r="I43" s="225"/>
      <c r="J43" s="226"/>
      <c r="K43" s="227">
        <v>3113</v>
      </c>
      <c r="L43" s="15"/>
      <c r="M43" s="17"/>
      <c r="N43" s="18"/>
    </row>
    <row r="45" ht="12.75">
      <c r="A45" t="s">
        <v>74</v>
      </c>
    </row>
  </sheetData>
  <sheetProtection/>
  <mergeCells count="4">
    <mergeCell ref="H40:J40"/>
    <mergeCell ref="H41:J41"/>
    <mergeCell ref="H42:J42"/>
    <mergeCell ref="H43:J43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8"/>
  <sheetViews>
    <sheetView zoomScalePageLayoutView="0" workbookViewId="0" topLeftCell="I22">
      <selection activeCell="AH5" sqref="AH5"/>
    </sheetView>
  </sheetViews>
  <sheetFormatPr defaultColWidth="11.421875" defaultRowHeight="12.75"/>
  <cols>
    <col min="1" max="1" width="7.7109375" style="94" customWidth="1"/>
    <col min="2" max="2" width="4.7109375" style="94" customWidth="1"/>
    <col min="3" max="3" width="3.140625" style="94" customWidth="1"/>
    <col min="4" max="4" width="8.00390625" style="94" customWidth="1"/>
    <col min="5" max="5" width="3.28125" style="94" customWidth="1"/>
    <col min="6" max="8" width="4.28125" style="94" customWidth="1"/>
    <col min="9" max="9" width="4.140625" style="94" customWidth="1"/>
    <col min="10" max="10" width="3.7109375" style="94" customWidth="1"/>
    <col min="11" max="11" width="0.9921875" style="94" customWidth="1"/>
    <col min="12" max="12" width="3.7109375" style="94" customWidth="1"/>
    <col min="13" max="13" width="7.7109375" style="94" customWidth="1"/>
    <col min="14" max="14" width="4.7109375" style="94" customWidth="1"/>
    <col min="15" max="15" width="3.140625" style="94" customWidth="1"/>
    <col min="16" max="16" width="8.00390625" style="94" customWidth="1"/>
    <col min="17" max="17" width="3.28125" style="94" customWidth="1"/>
    <col min="18" max="20" width="4.28125" style="94" customWidth="1"/>
    <col min="21" max="21" width="4.140625" style="94" customWidth="1"/>
    <col min="22" max="22" width="3.7109375" style="94" customWidth="1"/>
    <col min="23" max="23" width="0.9921875" style="94" customWidth="1"/>
    <col min="24" max="24" width="3.7109375" style="94" customWidth="1"/>
    <col min="25" max="25" width="7.7109375" style="94" customWidth="1"/>
    <col min="26" max="26" width="4.7109375" style="94" customWidth="1"/>
    <col min="27" max="27" width="3.140625" style="94" customWidth="1"/>
    <col min="28" max="28" width="8.00390625" style="94" customWidth="1"/>
    <col min="29" max="29" width="3.28125" style="94" customWidth="1"/>
    <col min="30" max="32" width="4.28125" style="94" customWidth="1"/>
    <col min="33" max="33" width="4.140625" style="94" customWidth="1"/>
    <col min="34" max="34" width="3.7109375" style="94" customWidth="1"/>
    <col min="35" max="35" width="0.9921875" style="94" customWidth="1"/>
    <col min="36" max="36" width="3.7109375" style="94" customWidth="1"/>
    <col min="37" max="37" width="7.7109375" style="94" customWidth="1"/>
    <col min="38" max="38" width="4.7109375" style="94" customWidth="1"/>
    <col min="39" max="39" width="3.140625" style="94" customWidth="1"/>
    <col min="40" max="40" width="8.00390625" style="94" customWidth="1"/>
    <col min="41" max="41" width="3.28125" style="94" customWidth="1"/>
    <col min="42" max="44" width="4.28125" style="94" customWidth="1"/>
    <col min="45" max="45" width="4.140625" style="94" customWidth="1"/>
    <col min="46" max="46" width="11.421875" style="96" customWidth="1"/>
    <col min="47" max="50" width="4.7109375" style="97" hidden="1" customWidth="1"/>
    <col min="51" max="54" width="3.8515625" style="97" hidden="1" customWidth="1"/>
    <col min="55" max="55" width="23.8515625" style="96" hidden="1" customWidth="1"/>
    <col min="56" max="56" width="14.140625" style="96" hidden="1" customWidth="1"/>
    <col min="57" max="58" width="2.28125" style="96" hidden="1" customWidth="1"/>
    <col min="59" max="59" width="25.140625" style="96" hidden="1" customWidth="1"/>
    <col min="60" max="65" width="12.57421875" style="96" hidden="1" customWidth="1"/>
    <col min="66" max="16384" width="11.421875" style="96" customWidth="1"/>
  </cols>
  <sheetData>
    <row r="1" spans="4:65" ht="37.5" customHeight="1">
      <c r="D1" s="95" t="s">
        <v>236</v>
      </c>
      <c r="G1" s="96"/>
      <c r="H1" s="96"/>
      <c r="I1" s="96"/>
      <c r="J1" s="96"/>
      <c r="K1" s="96"/>
      <c r="L1" s="96"/>
      <c r="M1" s="96"/>
      <c r="N1" s="96"/>
      <c r="O1" s="96"/>
      <c r="P1" s="96"/>
      <c r="V1" s="197" t="s">
        <v>175</v>
      </c>
      <c r="W1" s="197"/>
      <c r="X1" s="197"/>
      <c r="Y1" s="197"/>
      <c r="Z1" s="197"/>
      <c r="AA1" s="197"/>
      <c r="AB1" s="197"/>
      <c r="AC1" s="197"/>
      <c r="AD1" s="197"/>
      <c r="AE1" s="197"/>
      <c r="BH1" s="96">
        <v>1</v>
      </c>
      <c r="BI1" s="96">
        <v>2</v>
      </c>
      <c r="BJ1" s="96">
        <v>3</v>
      </c>
      <c r="BK1" s="96">
        <v>4</v>
      </c>
      <c r="BL1" s="96">
        <v>5</v>
      </c>
      <c r="BM1" s="96">
        <v>6</v>
      </c>
    </row>
    <row r="2" spans="1:65" ht="14.25">
      <c r="A2" s="98"/>
      <c r="B2" s="98"/>
      <c r="C2" s="98"/>
      <c r="D2" s="98"/>
      <c r="E2" s="99"/>
      <c r="F2" s="98"/>
      <c r="G2" s="98"/>
      <c r="H2" s="98"/>
      <c r="I2" s="100"/>
      <c r="L2" s="96"/>
      <c r="M2" s="96"/>
      <c r="N2" s="96"/>
      <c r="O2" s="96"/>
      <c r="P2" s="96"/>
      <c r="Q2" s="96"/>
      <c r="R2" s="96"/>
      <c r="S2" s="96"/>
      <c r="T2" s="96"/>
      <c r="U2" s="96"/>
      <c r="V2" s="101"/>
      <c r="W2" s="101"/>
      <c r="X2" s="101"/>
      <c r="Y2" s="102"/>
      <c r="Z2" s="102"/>
      <c r="AA2" s="102"/>
      <c r="AB2" s="103"/>
      <c r="AC2" s="103"/>
      <c r="AD2" s="104"/>
      <c r="AE2" s="101"/>
      <c r="AF2" s="101"/>
      <c r="AG2" s="101"/>
      <c r="AH2" s="101"/>
      <c r="AI2" s="101"/>
      <c r="AJ2" s="101"/>
      <c r="AK2" s="101"/>
      <c r="AL2" s="104"/>
      <c r="AM2" s="105"/>
      <c r="AN2" s="105"/>
      <c r="AO2" s="105"/>
      <c r="AP2" s="105"/>
      <c r="AQ2" s="105"/>
      <c r="AR2" s="105"/>
      <c r="AS2" s="105"/>
      <c r="BC2" s="106" t="s">
        <v>47</v>
      </c>
      <c r="BD2">
        <v>0.30194801092147827</v>
      </c>
      <c r="BE2" s="96">
        <f>RANK(BD2,$BD$2:$BD$5,1)</f>
        <v>2</v>
      </c>
      <c r="BF2" s="96">
        <v>1</v>
      </c>
      <c r="BG2" s="96" t="str">
        <f>INDEX($BC$2:$BC$5,MATCH(BF2,$BE$2:$BE$5,0))</f>
        <v>SSV Turbine Dresden 2.</v>
      </c>
      <c r="BH2" s="96" t="str">
        <f>B8</f>
        <v>Toni Hertwig</v>
      </c>
      <c r="BI2" s="96" t="str">
        <f>B15</f>
        <v>Mario Teichmann</v>
      </c>
      <c r="BJ2" s="96" t="str">
        <f>B22</f>
        <v>Daniel Schneider</v>
      </c>
      <c r="BK2" s="96" t="str">
        <f>B29</f>
        <v>Uwe Aloe</v>
      </c>
      <c r="BL2" s="96" t="str">
        <f>B36</f>
        <v>Conrad Brade</v>
      </c>
      <c r="BM2" s="96" t="str">
        <f>B43</f>
        <v>Ronny Schmidt</v>
      </c>
    </row>
    <row r="3" spans="1:65" ht="14.25">
      <c r="A3" s="107" t="s">
        <v>176</v>
      </c>
      <c r="B3" s="174" t="s">
        <v>177</v>
      </c>
      <c r="C3" s="109"/>
      <c r="D3" s="110"/>
      <c r="E3" s="110"/>
      <c r="F3" s="111"/>
      <c r="G3" s="111"/>
      <c r="H3" s="112" t="s">
        <v>178</v>
      </c>
      <c r="I3" s="198">
        <v>42168</v>
      </c>
      <c r="J3" s="198"/>
      <c r="K3" s="198"/>
      <c r="L3" s="199"/>
      <c r="M3" s="200" t="s">
        <v>179</v>
      </c>
      <c r="N3" s="200"/>
      <c r="O3" s="201" t="s">
        <v>180</v>
      </c>
      <c r="P3" s="188"/>
      <c r="Q3" s="188"/>
      <c r="R3" s="188"/>
      <c r="S3" s="188"/>
      <c r="T3" s="188"/>
      <c r="U3" s="188"/>
      <c r="V3" s="188"/>
      <c r="W3" s="188"/>
      <c r="X3" s="188"/>
      <c r="Y3" s="111"/>
      <c r="Z3" s="110"/>
      <c r="AA3" s="113" t="s">
        <v>181</v>
      </c>
      <c r="AB3" s="202">
        <v>0.5833333333333334</v>
      </c>
      <c r="AC3" s="202"/>
      <c r="AD3" s="202"/>
      <c r="AE3" s="111"/>
      <c r="AF3" s="113" t="s">
        <v>182</v>
      </c>
      <c r="AG3" s="203">
        <v>0.8333333333333334</v>
      </c>
      <c r="AH3" s="203"/>
      <c r="AI3" s="203"/>
      <c r="AJ3" s="199"/>
      <c r="AK3" s="199"/>
      <c r="AL3" s="96"/>
      <c r="AM3" s="96"/>
      <c r="AN3" s="96"/>
      <c r="AO3" s="96"/>
      <c r="AP3" s="102"/>
      <c r="AQ3" s="114"/>
      <c r="AR3" s="115"/>
      <c r="AS3" s="115"/>
      <c r="BC3" s="106" t="s">
        <v>50</v>
      </c>
      <c r="BD3">
        <v>0.7747400999069214</v>
      </c>
      <c r="BE3" s="96">
        <f>RANK(BD3,$BD$2:$BD$5,1)</f>
        <v>4</v>
      </c>
      <c r="BF3" s="96">
        <v>2</v>
      </c>
      <c r="BG3" s="96" t="str">
        <f>INDEX($BC$2:$BC$5,MATCH(BF3,$BE$2:$BE$5,0))</f>
        <v>KSV Heidenau 1.</v>
      </c>
      <c r="BH3" s="96" t="str">
        <f>N8</f>
        <v>Mirko Nitzsche</v>
      </c>
      <c r="BI3" s="96" t="str">
        <f>N15</f>
        <v>Stephan Hippel</v>
      </c>
      <c r="BJ3" s="96" t="str">
        <f>N22</f>
        <v>Torsten Gläser</v>
      </c>
      <c r="BK3" s="96" t="str">
        <f>N29</f>
        <v>Kevin Philipp</v>
      </c>
      <c r="BL3" s="96" t="str">
        <f>N36</f>
        <v>Maik Wehland</v>
      </c>
      <c r="BM3" s="96" t="str">
        <f>N43</f>
        <v>Mario Zeiher</v>
      </c>
    </row>
    <row r="4" spans="1:65" ht="14.25">
      <c r="A4" s="99"/>
      <c r="B4" s="98"/>
      <c r="C4" s="116"/>
      <c r="D4" s="98"/>
      <c r="E4" s="99"/>
      <c r="F4" s="99"/>
      <c r="G4" s="98"/>
      <c r="H4" s="98"/>
      <c r="I4" s="116"/>
      <c r="J4" s="98"/>
      <c r="K4" s="98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117"/>
      <c r="Z4" s="102"/>
      <c r="AA4" s="11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104"/>
      <c r="AM4" s="105"/>
      <c r="AN4" s="105"/>
      <c r="AO4" s="105"/>
      <c r="AP4" s="105"/>
      <c r="AQ4" s="105"/>
      <c r="AR4" s="105"/>
      <c r="AS4" s="105"/>
      <c r="BC4" s="106" t="s">
        <v>54</v>
      </c>
      <c r="BD4">
        <v>0.014017641544342041</v>
      </c>
      <c r="BE4" s="96">
        <f>RANK(BD4,$BD$2:$BD$5,1)</f>
        <v>1</v>
      </c>
      <c r="BF4" s="96">
        <v>3</v>
      </c>
      <c r="BG4" s="96" t="str">
        <f>INDEX($BC$2:$BC$5,MATCH(BF4,$BE$2:$BE$5,0))</f>
        <v>TSV Blau-Weiß Gröditz 1.</v>
      </c>
      <c r="BH4" s="96" t="str">
        <f>Z8</f>
        <v>Frank Thiele</v>
      </c>
      <c r="BI4" s="96" t="str">
        <f>Z15</f>
        <v>Torsten Dubiel</v>
      </c>
      <c r="BJ4" s="96" t="str">
        <f>Z22</f>
        <v>Martin Pöhls</v>
      </c>
      <c r="BK4" s="96" t="str">
        <f>Z29</f>
        <v>Uwe Christl</v>
      </c>
      <c r="BL4" s="96" t="str">
        <f>Z36</f>
        <v>Maik Bruchholz</v>
      </c>
      <c r="BM4" s="96" t="str">
        <f>Z43</f>
        <v>Torsten Hanisch</v>
      </c>
    </row>
    <row r="5" spans="1:65" ht="14.25">
      <c r="A5" s="118"/>
      <c r="B5" s="111"/>
      <c r="C5" s="119" t="s">
        <v>183</v>
      </c>
      <c r="D5" s="196" t="str">
        <f>IF(ISERROR(BG2),"",BG2)</f>
        <v>SSV Turbine Dresden 2.</v>
      </c>
      <c r="E5" s="196"/>
      <c r="F5" s="196"/>
      <c r="G5" s="196"/>
      <c r="H5" s="196"/>
      <c r="I5" s="196"/>
      <c r="J5" s="120"/>
      <c r="K5" s="120"/>
      <c r="L5" s="120"/>
      <c r="M5" s="118"/>
      <c r="N5" s="121"/>
      <c r="O5" s="119" t="s">
        <v>184</v>
      </c>
      <c r="P5" s="196" t="str">
        <f>IF(ISERROR(BG3),"",BG3)</f>
        <v>KSV Heidenau 1.</v>
      </c>
      <c r="Q5" s="196"/>
      <c r="R5" s="196"/>
      <c r="S5" s="196"/>
      <c r="T5" s="196"/>
      <c r="U5" s="196"/>
      <c r="V5" s="120"/>
      <c r="W5" s="120"/>
      <c r="X5" s="120"/>
      <c r="Y5" s="118"/>
      <c r="Z5" s="111"/>
      <c r="AA5" s="119" t="s">
        <v>185</v>
      </c>
      <c r="AB5" s="196" t="str">
        <f>IF(ISERROR(BG4),"",BG4)</f>
        <v>TSV Blau-Weiß Gröditz 1.</v>
      </c>
      <c r="AC5" s="196"/>
      <c r="AD5" s="196"/>
      <c r="AE5" s="196"/>
      <c r="AF5" s="196"/>
      <c r="AG5" s="196"/>
      <c r="AH5" s="120"/>
      <c r="AI5" s="120"/>
      <c r="AJ5" s="120"/>
      <c r="AK5" s="118"/>
      <c r="AL5" s="121"/>
      <c r="AM5" s="119" t="s">
        <v>186</v>
      </c>
      <c r="AN5" s="196" t="str">
        <f>IF(ISERROR(BG5),"",BG5)</f>
        <v>SV Koweg Görlitz 1.</v>
      </c>
      <c r="AO5" s="196"/>
      <c r="AP5" s="196"/>
      <c r="AQ5" s="196"/>
      <c r="AR5" s="196"/>
      <c r="AS5" s="196"/>
      <c r="BC5" s="106" t="s">
        <v>42</v>
      </c>
      <c r="BD5">
        <v>0.7607235908508301</v>
      </c>
      <c r="BE5" s="96">
        <f>RANK(BD5,$BD$2:$BD$5,1)</f>
        <v>3</v>
      </c>
      <c r="BF5" s="96">
        <v>4</v>
      </c>
      <c r="BG5" s="96" t="str">
        <f>INDEX($BC$2:$BC$5,MATCH(BF5,$BE$2:$BE$5,0))</f>
        <v>SV Koweg Görlitz 1.</v>
      </c>
      <c r="BH5" s="96" t="str">
        <f>AL8</f>
        <v>Andreas Stöhr</v>
      </c>
      <c r="BI5" s="96" t="str">
        <f>AL15</f>
        <v>Sieghard Kahle</v>
      </c>
      <c r="BJ5" s="96" t="str">
        <f>AL22</f>
        <v>Stephan Schubert</v>
      </c>
      <c r="BK5" s="96" t="str">
        <f>AL29</f>
        <v>Danilo Richter</v>
      </c>
      <c r="BL5" s="96" t="str">
        <f>AL36</f>
        <v>Marcel Schubert</v>
      </c>
      <c r="BM5" s="96" t="str">
        <f>AL43</f>
        <v>Steffen Neumann</v>
      </c>
    </row>
    <row r="7" spans="1:54" ht="14.25">
      <c r="A7" s="122" t="s">
        <v>187</v>
      </c>
      <c r="B7" s="193" t="s">
        <v>188</v>
      </c>
      <c r="C7" s="194"/>
      <c r="D7" s="195"/>
      <c r="E7" s="124" t="s">
        <v>115</v>
      </c>
      <c r="F7" s="124" t="s">
        <v>189</v>
      </c>
      <c r="G7" s="124" t="s">
        <v>85</v>
      </c>
      <c r="H7" s="123" t="s">
        <v>190</v>
      </c>
      <c r="I7" s="125" t="s">
        <v>5</v>
      </c>
      <c r="J7" s="120"/>
      <c r="K7" s="120"/>
      <c r="L7" s="120"/>
      <c r="M7" s="122" t="s">
        <v>187</v>
      </c>
      <c r="N7" s="193" t="s">
        <v>188</v>
      </c>
      <c r="O7" s="194"/>
      <c r="P7" s="195"/>
      <c r="Q7" s="124" t="s">
        <v>115</v>
      </c>
      <c r="R7" s="124" t="s">
        <v>189</v>
      </c>
      <c r="S7" s="124" t="s">
        <v>85</v>
      </c>
      <c r="T7" s="123" t="s">
        <v>190</v>
      </c>
      <c r="U7" s="125" t="s">
        <v>5</v>
      </c>
      <c r="V7" s="120"/>
      <c r="W7" s="120"/>
      <c r="X7" s="120"/>
      <c r="Y7" s="122" t="s">
        <v>187</v>
      </c>
      <c r="Z7" s="193" t="s">
        <v>188</v>
      </c>
      <c r="AA7" s="194"/>
      <c r="AB7" s="195"/>
      <c r="AC7" s="124" t="s">
        <v>115</v>
      </c>
      <c r="AD7" s="124" t="s">
        <v>189</v>
      </c>
      <c r="AE7" s="124" t="s">
        <v>85</v>
      </c>
      <c r="AF7" s="123" t="s">
        <v>190</v>
      </c>
      <c r="AG7" s="125" t="s">
        <v>5</v>
      </c>
      <c r="AH7" s="120"/>
      <c r="AI7" s="120"/>
      <c r="AJ7" s="120"/>
      <c r="AK7" s="122" t="s">
        <v>187</v>
      </c>
      <c r="AL7" s="193" t="s">
        <v>188</v>
      </c>
      <c r="AM7" s="194"/>
      <c r="AN7" s="195"/>
      <c r="AO7" s="124" t="s">
        <v>115</v>
      </c>
      <c r="AP7" s="124" t="s">
        <v>189</v>
      </c>
      <c r="AQ7" s="124" t="s">
        <v>85</v>
      </c>
      <c r="AR7" s="123" t="s">
        <v>190</v>
      </c>
      <c r="AS7" s="125" t="s">
        <v>5</v>
      </c>
      <c r="AU7" s="97" t="s">
        <v>6</v>
      </c>
      <c r="AV7" s="97" t="s">
        <v>6</v>
      </c>
      <c r="AW7" s="97" t="s">
        <v>6</v>
      </c>
      <c r="AX7" s="97" t="s">
        <v>6</v>
      </c>
      <c r="AY7" s="97" t="s">
        <v>5</v>
      </c>
      <c r="AZ7" s="97" t="s">
        <v>5</v>
      </c>
      <c r="BA7" s="97" t="s">
        <v>5</v>
      </c>
      <c r="BB7" s="97" t="s">
        <v>5</v>
      </c>
    </row>
    <row r="8" spans="1:59" ht="15.75" customHeight="1">
      <c r="A8" s="126">
        <v>72677</v>
      </c>
      <c r="B8" s="175" t="s">
        <v>237</v>
      </c>
      <c r="C8" s="182"/>
      <c r="D8" s="183"/>
      <c r="E8" s="127">
        <v>1</v>
      </c>
      <c r="F8" s="128">
        <f>IF(H8="","",H8-G8)</f>
        <v>53</v>
      </c>
      <c r="G8" s="127">
        <v>88</v>
      </c>
      <c r="H8" s="129">
        <v>141</v>
      </c>
      <c r="I8" s="130">
        <f>IF(AY8="","",AY8)</f>
        <v>4</v>
      </c>
      <c r="J8" s="131"/>
      <c r="K8" s="131"/>
      <c r="L8" s="132"/>
      <c r="M8" s="126">
        <v>94186</v>
      </c>
      <c r="N8" s="175" t="s">
        <v>238</v>
      </c>
      <c r="O8" s="182"/>
      <c r="P8" s="183"/>
      <c r="Q8" s="127">
        <v>2</v>
      </c>
      <c r="R8" s="128">
        <f>IF(T8="","",T8-S8)</f>
        <v>45</v>
      </c>
      <c r="S8" s="127">
        <v>92</v>
      </c>
      <c r="T8" s="129">
        <v>137</v>
      </c>
      <c r="U8" s="130">
        <f>IF(AZ8="","",AZ8)</f>
        <v>2</v>
      </c>
      <c r="V8" s="131"/>
      <c r="W8" s="131"/>
      <c r="X8" s="132"/>
      <c r="Y8" s="126">
        <v>81520</v>
      </c>
      <c r="Z8" s="175" t="s">
        <v>239</v>
      </c>
      <c r="AA8" s="176"/>
      <c r="AB8" s="177"/>
      <c r="AC8" s="127">
        <v>0</v>
      </c>
      <c r="AD8" s="128">
        <f>IF(AF8="","",AF8-AE8)</f>
        <v>54</v>
      </c>
      <c r="AE8" s="127">
        <v>87</v>
      </c>
      <c r="AF8" s="129">
        <v>141</v>
      </c>
      <c r="AG8" s="130">
        <f>IF(BA8="","",BA8)</f>
        <v>4</v>
      </c>
      <c r="AH8" s="131"/>
      <c r="AI8" s="131"/>
      <c r="AJ8" s="132"/>
      <c r="AK8" s="126">
        <v>93944</v>
      </c>
      <c r="AL8" s="175" t="s">
        <v>240</v>
      </c>
      <c r="AM8" s="176"/>
      <c r="AN8" s="177"/>
      <c r="AO8" s="127">
        <v>1</v>
      </c>
      <c r="AP8" s="128">
        <f>IF(AR8="","",AR8-AQ8)</f>
        <v>42</v>
      </c>
      <c r="AQ8" s="127">
        <v>90</v>
      </c>
      <c r="AR8" s="129">
        <v>132</v>
      </c>
      <c r="AS8" s="130">
        <f>IF(BB8="","",BB8)</f>
        <v>1</v>
      </c>
      <c r="AU8" s="97">
        <f>H8</f>
        <v>141</v>
      </c>
      <c r="AV8" s="97">
        <f>T8</f>
        <v>137</v>
      </c>
      <c r="AW8" s="97">
        <f>AF8</f>
        <v>141</v>
      </c>
      <c r="AX8" s="97">
        <f>AR8</f>
        <v>132</v>
      </c>
      <c r="AY8" s="97">
        <f>IF(H8="","",5-RANK(AU8,$AU8:$AX8,0))</f>
        <v>4</v>
      </c>
      <c r="AZ8" s="97">
        <f>IF(T8="","",5-RANK(AV8,$AU8:$AX8,0))</f>
        <v>2</v>
      </c>
      <c r="BA8" s="97">
        <f>IF(AF8="","",5-RANK(AW8,$AU8:$AX8,0))</f>
        <v>4</v>
      </c>
      <c r="BB8" s="97">
        <f>IF(AR8="","",5-RANK(AX8,$AU8:$AX8,0))</f>
        <v>1</v>
      </c>
      <c r="BG8" s="133"/>
    </row>
    <row r="9" spans="1:54" ht="15.75">
      <c r="A9" s="134">
        <v>31951</v>
      </c>
      <c r="B9" s="184"/>
      <c r="C9" s="185"/>
      <c r="D9" s="186"/>
      <c r="E9" s="127">
        <v>0</v>
      </c>
      <c r="F9" s="128">
        <f>IF(H9="","",H9-G9)</f>
        <v>52</v>
      </c>
      <c r="G9" s="127">
        <v>88</v>
      </c>
      <c r="H9" s="129">
        <v>140</v>
      </c>
      <c r="I9" s="130">
        <f>IF(AY9="","",AY9)</f>
        <v>4</v>
      </c>
      <c r="J9" s="131"/>
      <c r="K9" s="131"/>
      <c r="L9" s="132"/>
      <c r="M9" s="134">
        <v>31218</v>
      </c>
      <c r="N9" s="184"/>
      <c r="O9" s="185"/>
      <c r="P9" s="186"/>
      <c r="Q9" s="127">
        <v>1</v>
      </c>
      <c r="R9" s="128">
        <f>IF(T9="","",T9-S9)</f>
        <v>43</v>
      </c>
      <c r="S9" s="127">
        <v>86</v>
      </c>
      <c r="T9" s="129">
        <v>129</v>
      </c>
      <c r="U9" s="130">
        <f>IF(AZ9="","",AZ9)</f>
        <v>2</v>
      </c>
      <c r="V9" s="131"/>
      <c r="W9" s="131"/>
      <c r="X9" s="132"/>
      <c r="Y9" s="134">
        <v>21739</v>
      </c>
      <c r="Z9" s="187"/>
      <c r="AA9" s="188"/>
      <c r="AB9" s="189"/>
      <c r="AC9" s="127">
        <v>0</v>
      </c>
      <c r="AD9" s="128">
        <f>IF(AF9="","",AF9-AE9)</f>
        <v>43</v>
      </c>
      <c r="AE9" s="127">
        <v>87</v>
      </c>
      <c r="AF9" s="129">
        <v>130</v>
      </c>
      <c r="AG9" s="130">
        <f>IF(BA9="","",BA9)</f>
        <v>3</v>
      </c>
      <c r="AH9" s="131"/>
      <c r="AI9" s="131"/>
      <c r="AJ9" s="132"/>
      <c r="AK9" s="134">
        <v>32819</v>
      </c>
      <c r="AL9" s="187"/>
      <c r="AM9" s="188"/>
      <c r="AN9" s="189"/>
      <c r="AO9" s="127">
        <v>4</v>
      </c>
      <c r="AP9" s="128">
        <f>IF(AR9="","",AR9-AQ9)</f>
        <v>34</v>
      </c>
      <c r="AQ9" s="127">
        <v>85</v>
      </c>
      <c r="AR9" s="129">
        <v>119</v>
      </c>
      <c r="AS9" s="130">
        <f>IF(BB9="","",BB9)</f>
        <v>1</v>
      </c>
      <c r="AU9" s="97">
        <f>H9</f>
        <v>140</v>
      </c>
      <c r="AV9" s="97">
        <f>T9</f>
        <v>129</v>
      </c>
      <c r="AW9" s="97">
        <f>AF9</f>
        <v>130</v>
      </c>
      <c r="AX9" s="97">
        <f>AR9</f>
        <v>119</v>
      </c>
      <c r="AY9" s="97">
        <f>IF(H9="","",5-RANK(AU9,$AU9:$AX9,0))</f>
        <v>4</v>
      </c>
      <c r="AZ9" s="97">
        <f>IF(T9="","",5-RANK(AV9,$AU9:$AX9,0))</f>
        <v>2</v>
      </c>
      <c r="BA9" s="97">
        <f>IF(AF9="","",5-RANK(AW9,$AU9:$AX9,0))</f>
        <v>3</v>
      </c>
      <c r="BB9" s="97">
        <f>IF(AR9="","",5-RANK(AX9,$AU9:$AX9,0))</f>
        <v>1</v>
      </c>
    </row>
    <row r="10" spans="1:45" ht="15.75">
      <c r="A10" s="135" t="s">
        <v>187</v>
      </c>
      <c r="B10" s="190" t="s">
        <v>195</v>
      </c>
      <c r="C10" s="191"/>
      <c r="D10" s="192"/>
      <c r="E10" s="128"/>
      <c r="F10" s="128"/>
      <c r="G10" s="128"/>
      <c r="H10" s="136"/>
      <c r="I10" s="130"/>
      <c r="J10" s="131"/>
      <c r="K10" s="131"/>
      <c r="L10" s="132"/>
      <c r="M10" s="135" t="s">
        <v>187</v>
      </c>
      <c r="N10" s="190" t="s">
        <v>195</v>
      </c>
      <c r="O10" s="191"/>
      <c r="P10" s="192"/>
      <c r="Q10" s="128"/>
      <c r="R10" s="128"/>
      <c r="S10" s="128"/>
      <c r="T10" s="136"/>
      <c r="U10" s="130"/>
      <c r="V10" s="131"/>
      <c r="W10" s="131"/>
      <c r="X10" s="132"/>
      <c r="Y10" s="135" t="s">
        <v>187</v>
      </c>
      <c r="Z10" s="190" t="s">
        <v>195</v>
      </c>
      <c r="AA10" s="191"/>
      <c r="AB10" s="192"/>
      <c r="AC10" s="128"/>
      <c r="AD10" s="128"/>
      <c r="AE10" s="128"/>
      <c r="AF10" s="136"/>
      <c r="AG10" s="130"/>
      <c r="AH10" s="131"/>
      <c r="AI10" s="131"/>
      <c r="AJ10" s="132"/>
      <c r="AK10" s="135" t="s">
        <v>187</v>
      </c>
      <c r="AL10" s="190" t="s">
        <v>195</v>
      </c>
      <c r="AM10" s="191"/>
      <c r="AN10" s="192"/>
      <c r="AO10" s="128"/>
      <c r="AP10" s="128"/>
      <c r="AQ10" s="128"/>
      <c r="AR10" s="136"/>
      <c r="AS10" s="130"/>
    </row>
    <row r="11" spans="1:54" ht="15.75">
      <c r="A11" s="126"/>
      <c r="B11" s="175"/>
      <c r="C11" s="176"/>
      <c r="D11" s="177"/>
      <c r="E11" s="127">
        <v>1</v>
      </c>
      <c r="F11" s="128">
        <f>IF(H11="","",H11-G11)</f>
        <v>36</v>
      </c>
      <c r="G11" s="127">
        <v>93</v>
      </c>
      <c r="H11" s="129">
        <v>129</v>
      </c>
      <c r="I11" s="130">
        <f>IF(AY11="","",AY11)</f>
        <v>3</v>
      </c>
      <c r="J11" s="131"/>
      <c r="K11" s="131"/>
      <c r="L11" s="132"/>
      <c r="M11" s="126"/>
      <c r="N11" s="175"/>
      <c r="O11" s="176"/>
      <c r="P11" s="177"/>
      <c r="Q11" s="127">
        <v>0</v>
      </c>
      <c r="R11" s="128">
        <f>IF(T11="","",T11-S11)</f>
        <v>70</v>
      </c>
      <c r="S11" s="127">
        <v>92</v>
      </c>
      <c r="T11" s="129">
        <v>162</v>
      </c>
      <c r="U11" s="130">
        <f>IF(AZ11="","",AZ11)</f>
        <v>4</v>
      </c>
      <c r="V11" s="131"/>
      <c r="W11" s="131"/>
      <c r="X11" s="132"/>
      <c r="Y11" s="126"/>
      <c r="Z11" s="175"/>
      <c r="AA11" s="176"/>
      <c r="AB11" s="177"/>
      <c r="AC11" s="127">
        <v>3</v>
      </c>
      <c r="AD11" s="128">
        <f>IF(AF11="","",AF11-AE11)</f>
        <v>26</v>
      </c>
      <c r="AE11" s="127">
        <v>89</v>
      </c>
      <c r="AF11" s="129">
        <v>115</v>
      </c>
      <c r="AG11" s="130">
        <f>IF(BA11="","",BA11)</f>
        <v>1</v>
      </c>
      <c r="AH11" s="131"/>
      <c r="AI11" s="131"/>
      <c r="AJ11" s="132"/>
      <c r="AK11" s="126"/>
      <c r="AL11" s="175"/>
      <c r="AM11" s="176"/>
      <c r="AN11" s="177"/>
      <c r="AO11" s="127">
        <v>2</v>
      </c>
      <c r="AP11" s="128">
        <f>IF(AR11="","",AR11-AQ11)</f>
        <v>41</v>
      </c>
      <c r="AQ11" s="127">
        <v>86</v>
      </c>
      <c r="AR11" s="129">
        <v>127</v>
      </c>
      <c r="AS11" s="130">
        <f>IF(BB11="","",BB11)</f>
        <v>2</v>
      </c>
      <c r="AU11" s="97">
        <f>H11</f>
        <v>129</v>
      </c>
      <c r="AV11" s="97">
        <f>T11</f>
        <v>162</v>
      </c>
      <c r="AW11" s="97">
        <f>AF11</f>
        <v>115</v>
      </c>
      <c r="AX11" s="97">
        <f>AR11</f>
        <v>127</v>
      </c>
      <c r="AY11" s="97">
        <f>IF(H11="","",5-RANK(AU11,$AU11:$AX11,0))</f>
        <v>3</v>
      </c>
      <c r="AZ11" s="97">
        <f>IF(T11="","",5-RANK(AV11,$AU11:$AX11,0))</f>
        <v>4</v>
      </c>
      <c r="BA11" s="97">
        <f>IF(AF11="","",5-RANK(AW11,$AU11:$AX11,0))</f>
        <v>1</v>
      </c>
      <c r="BB11" s="97">
        <f>IF(AR11="","",5-RANK(AX11,$AU11:$AX11,0))</f>
        <v>2</v>
      </c>
    </row>
    <row r="12" spans="1:54" ht="15.75">
      <c r="A12" s="137"/>
      <c r="B12" s="178"/>
      <c r="C12" s="179"/>
      <c r="D12" s="180"/>
      <c r="E12" s="127">
        <v>3</v>
      </c>
      <c r="F12" s="128">
        <f>IF(H12="","",H12-G12)</f>
        <v>42</v>
      </c>
      <c r="G12" s="127">
        <v>88</v>
      </c>
      <c r="H12" s="138">
        <v>130</v>
      </c>
      <c r="I12" s="130">
        <f>IF(AY12="","",AY12)</f>
        <v>1</v>
      </c>
      <c r="J12" s="131"/>
      <c r="K12" s="131"/>
      <c r="L12" s="132"/>
      <c r="M12" s="137"/>
      <c r="N12" s="178"/>
      <c r="O12" s="179"/>
      <c r="P12" s="180"/>
      <c r="Q12" s="127">
        <v>0</v>
      </c>
      <c r="R12" s="128">
        <f>IF(T12="","",T12-S12)</f>
        <v>43</v>
      </c>
      <c r="S12" s="127">
        <v>96</v>
      </c>
      <c r="T12" s="138">
        <v>139</v>
      </c>
      <c r="U12" s="130">
        <f>IF(AZ12="","",AZ12)</f>
        <v>3</v>
      </c>
      <c r="V12" s="131"/>
      <c r="W12" s="131"/>
      <c r="X12" s="132"/>
      <c r="Y12" s="137"/>
      <c r="Z12" s="178"/>
      <c r="AA12" s="179"/>
      <c r="AB12" s="180"/>
      <c r="AC12" s="127">
        <v>1</v>
      </c>
      <c r="AD12" s="128">
        <f>IF(AF12="","",AF12-AE12)</f>
        <v>34</v>
      </c>
      <c r="AE12" s="127">
        <v>101</v>
      </c>
      <c r="AF12" s="138">
        <v>135</v>
      </c>
      <c r="AG12" s="130">
        <f>IF(BA12="","",BA12)</f>
        <v>2</v>
      </c>
      <c r="AH12" s="131"/>
      <c r="AI12" s="131"/>
      <c r="AJ12" s="132"/>
      <c r="AK12" s="137"/>
      <c r="AL12" s="178"/>
      <c r="AM12" s="179"/>
      <c r="AN12" s="180"/>
      <c r="AO12" s="127">
        <v>0</v>
      </c>
      <c r="AP12" s="128">
        <f>IF(AR12="","",AR12-AQ12)</f>
        <v>54</v>
      </c>
      <c r="AQ12" s="127">
        <v>88</v>
      </c>
      <c r="AR12" s="138">
        <v>142</v>
      </c>
      <c r="AS12" s="130">
        <f>IF(BB12="","",BB12)</f>
        <v>4</v>
      </c>
      <c r="AU12" s="97">
        <f>H12</f>
        <v>130</v>
      </c>
      <c r="AV12" s="97">
        <f>T12</f>
        <v>139</v>
      </c>
      <c r="AW12" s="97">
        <f>AF12</f>
        <v>135</v>
      </c>
      <c r="AX12" s="97">
        <f>AR12</f>
        <v>142</v>
      </c>
      <c r="AY12" s="97">
        <f>IF(H12="","",5-RANK(AU12,$AU12:$AX12,0))</f>
        <v>1</v>
      </c>
      <c r="AZ12" s="97">
        <f>IF(T12="","",5-RANK(AV12,$AU12:$AX12,0))</f>
        <v>3</v>
      </c>
      <c r="BA12" s="97">
        <f>IF(AF12="","",5-RANK(AW12,$AU12:$AX12,0))</f>
        <v>2</v>
      </c>
      <c r="BB12" s="97">
        <f>IF(AR12="","",5-RANK(AX12,$AU12:$AX12,0))</f>
        <v>4</v>
      </c>
    </row>
    <row r="13" spans="1:45" ht="14.25">
      <c r="A13" s="139"/>
      <c r="B13" s="140"/>
      <c r="C13" s="140"/>
      <c r="D13" s="140"/>
      <c r="E13" s="141">
        <f>IF(E8="","",SUM(E8:E9,E11:E12))</f>
        <v>5</v>
      </c>
      <c r="F13" s="142">
        <f>IF(F8="","",SUM(F8:F9,F11:F12))</f>
        <v>183</v>
      </c>
      <c r="G13" s="141">
        <f>IF(G8="","",SUM(G8:G9,G11:G12))</f>
        <v>357</v>
      </c>
      <c r="H13" s="143">
        <f>IF(H8="","",SUM(H8:H9,H11:H12))</f>
        <v>540</v>
      </c>
      <c r="I13" s="144">
        <f>IF(I8="","",SUM(I8:I9,I11:I12))</f>
        <v>12</v>
      </c>
      <c r="J13" s="132"/>
      <c r="K13" s="132"/>
      <c r="L13" s="132"/>
      <c r="M13" s="139"/>
      <c r="N13" s="140"/>
      <c r="O13" s="140"/>
      <c r="P13" s="140"/>
      <c r="Q13" s="141">
        <f>IF(Q8="","",SUM(Q8:Q9,Q11:Q12))</f>
        <v>3</v>
      </c>
      <c r="R13" s="142">
        <f>IF(R8="","",SUM(R8:R9,R11:R12))</f>
        <v>201</v>
      </c>
      <c r="S13" s="141">
        <f>IF(S8="","",SUM(S8:S9,S11:S12))</f>
        <v>366</v>
      </c>
      <c r="T13" s="143">
        <f>IF(T8="","",SUM(T8:T9,T11:T12))</f>
        <v>567</v>
      </c>
      <c r="U13" s="144">
        <f>IF(U8="","",SUM(U8:U9,U11:U12))</f>
        <v>11</v>
      </c>
      <c r="V13" s="132"/>
      <c r="W13" s="132"/>
      <c r="X13" s="132"/>
      <c r="Y13" s="139"/>
      <c r="Z13" s="140"/>
      <c r="AA13" s="140"/>
      <c r="AB13" s="140"/>
      <c r="AC13" s="141">
        <f>IF(AC8="","",SUM(AC8:AC9,AC11:AC12))</f>
        <v>4</v>
      </c>
      <c r="AD13" s="142">
        <f>IF(AD8="","",SUM(AD8:AD9,AD11:AD12))</f>
        <v>157</v>
      </c>
      <c r="AE13" s="141">
        <f>IF(AE8="","",SUM(AE8:AE9,AE11:AE12))</f>
        <v>364</v>
      </c>
      <c r="AF13" s="143">
        <f>IF(AF8="","",SUM(AF8:AF9,AF11:AF12))</f>
        <v>521</v>
      </c>
      <c r="AG13" s="144">
        <f>IF(AG8="","",SUM(AG8:AG9,AG11:AG12))</f>
        <v>10</v>
      </c>
      <c r="AH13" s="132"/>
      <c r="AI13" s="132"/>
      <c r="AJ13" s="132"/>
      <c r="AK13" s="139"/>
      <c r="AL13" s="140"/>
      <c r="AM13" s="140"/>
      <c r="AN13" s="140"/>
      <c r="AO13" s="141">
        <f>IF(AO8="","",SUM(AO8:AO9,AO11:AO12))</f>
        <v>7</v>
      </c>
      <c r="AP13" s="142">
        <f>IF(AP8="","",SUM(AP8:AP9,AP11:AP12))</f>
        <v>171</v>
      </c>
      <c r="AQ13" s="141">
        <f>IF(AQ8="","",SUM(AQ8:AQ9,AQ11:AQ12))</f>
        <v>349</v>
      </c>
      <c r="AR13" s="143">
        <f>IF(AR8="","",SUM(AR8:AR9,AR11:AR12))</f>
        <v>520</v>
      </c>
      <c r="AS13" s="144">
        <f>IF(AS8="","",SUM(AS8:AS9,AS11:AS12))</f>
        <v>8</v>
      </c>
    </row>
    <row r="14" spans="1:54" ht="14.25">
      <c r="A14" s="122" t="s">
        <v>187</v>
      </c>
      <c r="B14" s="193" t="s">
        <v>188</v>
      </c>
      <c r="C14" s="194"/>
      <c r="D14" s="195"/>
      <c r="E14" s="124" t="s">
        <v>115</v>
      </c>
      <c r="F14" s="124" t="s">
        <v>189</v>
      </c>
      <c r="G14" s="124" t="s">
        <v>85</v>
      </c>
      <c r="H14" s="123" t="s">
        <v>190</v>
      </c>
      <c r="I14" s="125" t="s">
        <v>5</v>
      </c>
      <c r="J14" s="120"/>
      <c r="K14" s="120"/>
      <c r="L14" s="120"/>
      <c r="M14" s="122" t="s">
        <v>187</v>
      </c>
      <c r="N14" s="193" t="s">
        <v>188</v>
      </c>
      <c r="O14" s="194"/>
      <c r="P14" s="195"/>
      <c r="Q14" s="124" t="s">
        <v>115</v>
      </c>
      <c r="R14" s="124" t="s">
        <v>189</v>
      </c>
      <c r="S14" s="124" t="s">
        <v>85</v>
      </c>
      <c r="T14" s="123" t="s">
        <v>190</v>
      </c>
      <c r="U14" s="125" t="s">
        <v>5</v>
      </c>
      <c r="V14" s="120"/>
      <c r="W14" s="120"/>
      <c r="X14" s="120"/>
      <c r="Y14" s="122" t="s">
        <v>187</v>
      </c>
      <c r="Z14" s="193" t="s">
        <v>188</v>
      </c>
      <c r="AA14" s="194"/>
      <c r="AB14" s="195"/>
      <c r="AC14" s="124" t="s">
        <v>115</v>
      </c>
      <c r="AD14" s="124" t="s">
        <v>189</v>
      </c>
      <c r="AE14" s="124" t="s">
        <v>85</v>
      </c>
      <c r="AF14" s="123" t="s">
        <v>190</v>
      </c>
      <c r="AG14" s="125" t="s">
        <v>5</v>
      </c>
      <c r="AH14" s="120"/>
      <c r="AI14" s="120"/>
      <c r="AJ14" s="120"/>
      <c r="AK14" s="122" t="s">
        <v>187</v>
      </c>
      <c r="AL14" s="193" t="s">
        <v>188</v>
      </c>
      <c r="AM14" s="194"/>
      <c r="AN14" s="195"/>
      <c r="AO14" s="124" t="s">
        <v>115</v>
      </c>
      <c r="AP14" s="124" t="s">
        <v>189</v>
      </c>
      <c r="AQ14" s="124" t="s">
        <v>85</v>
      </c>
      <c r="AR14" s="123" t="s">
        <v>190</v>
      </c>
      <c r="AS14" s="125" t="s">
        <v>5</v>
      </c>
      <c r="AU14" s="97" t="s">
        <v>6</v>
      </c>
      <c r="AV14" s="97" t="s">
        <v>6</v>
      </c>
      <c r="AW14" s="97" t="s">
        <v>6</v>
      </c>
      <c r="AX14" s="97" t="s">
        <v>6</v>
      </c>
      <c r="AY14" s="97" t="s">
        <v>5</v>
      </c>
      <c r="AZ14" s="97" t="s">
        <v>5</v>
      </c>
      <c r="BA14" s="97" t="s">
        <v>5</v>
      </c>
      <c r="BB14" s="97" t="s">
        <v>5</v>
      </c>
    </row>
    <row r="15" spans="1:54" ht="15.75" customHeight="1">
      <c r="A15" s="126">
        <v>72684</v>
      </c>
      <c r="B15" s="175" t="s">
        <v>241</v>
      </c>
      <c r="C15" s="182"/>
      <c r="D15" s="183"/>
      <c r="E15" s="127">
        <v>1</v>
      </c>
      <c r="F15" s="128">
        <f>IF(H15="","",H15-G15)</f>
        <v>44</v>
      </c>
      <c r="G15" s="127">
        <v>73</v>
      </c>
      <c r="H15" s="129">
        <v>117</v>
      </c>
      <c r="I15" s="130">
        <f>IF(AY15="","",AY15)</f>
        <v>2</v>
      </c>
      <c r="J15" s="131"/>
      <c r="K15" s="131"/>
      <c r="L15" s="132"/>
      <c r="M15" s="126">
        <v>93695</v>
      </c>
      <c r="N15" s="175" t="s">
        <v>242</v>
      </c>
      <c r="O15" s="182"/>
      <c r="P15" s="183"/>
      <c r="Q15" s="127">
        <v>1</v>
      </c>
      <c r="R15" s="128">
        <f>IF(T15="","",T15-S15)</f>
        <v>45</v>
      </c>
      <c r="S15" s="127">
        <v>86</v>
      </c>
      <c r="T15" s="129">
        <v>131</v>
      </c>
      <c r="U15" s="130">
        <f>IF(AZ15="","",AZ15)</f>
        <v>4</v>
      </c>
      <c r="V15" s="131"/>
      <c r="W15" s="131"/>
      <c r="X15" s="132"/>
      <c r="Y15" s="126">
        <v>81897</v>
      </c>
      <c r="Z15" s="175" t="s">
        <v>243</v>
      </c>
      <c r="AA15" s="176"/>
      <c r="AB15" s="177"/>
      <c r="AC15" s="127">
        <v>2</v>
      </c>
      <c r="AD15" s="128">
        <f>IF(AF15="","",AF15-AE15)</f>
        <v>35</v>
      </c>
      <c r="AE15" s="127">
        <v>70</v>
      </c>
      <c r="AF15" s="129">
        <v>105</v>
      </c>
      <c r="AG15" s="130">
        <f>IF(BA15="","",BA15)</f>
        <v>1</v>
      </c>
      <c r="AH15" s="131"/>
      <c r="AI15" s="131"/>
      <c r="AJ15" s="132"/>
      <c r="AK15" s="126">
        <v>94591</v>
      </c>
      <c r="AL15" s="175" t="s">
        <v>244</v>
      </c>
      <c r="AM15" s="176"/>
      <c r="AN15" s="177"/>
      <c r="AO15" s="127">
        <v>0</v>
      </c>
      <c r="AP15" s="128">
        <f>IF(AR15="","",AR15-AQ15)</f>
        <v>34</v>
      </c>
      <c r="AQ15" s="127">
        <v>92</v>
      </c>
      <c r="AR15" s="129">
        <v>126</v>
      </c>
      <c r="AS15" s="130">
        <f>IF(BB15="","",BB15)</f>
        <v>3</v>
      </c>
      <c r="AU15" s="97">
        <f>H15</f>
        <v>117</v>
      </c>
      <c r="AV15" s="97">
        <f>T15</f>
        <v>131</v>
      </c>
      <c r="AW15" s="97">
        <f>AF15</f>
        <v>105</v>
      </c>
      <c r="AX15" s="97">
        <f>AR15</f>
        <v>126</v>
      </c>
      <c r="AY15" s="97">
        <f>IF(H15="","",5-RANK(AU15,$AU15:$AX15,0))</f>
        <v>2</v>
      </c>
      <c r="AZ15" s="97">
        <f>IF(T15="","",5-RANK(AV15,$AU15:$AX15,0))</f>
        <v>4</v>
      </c>
      <c r="BA15" s="97">
        <f>IF(AF15="","",5-RANK(AW15,$AU15:$AX15,0))</f>
        <v>1</v>
      </c>
      <c r="BB15" s="97">
        <f>IF(AR15="","",5-RANK(AX15,$AU15:$AX15,0))</f>
        <v>3</v>
      </c>
    </row>
    <row r="16" spans="1:54" ht="15.75">
      <c r="A16" s="134">
        <v>29466</v>
      </c>
      <c r="B16" s="184"/>
      <c r="C16" s="185"/>
      <c r="D16" s="186"/>
      <c r="E16" s="127">
        <v>1</v>
      </c>
      <c r="F16" s="128">
        <f>IF(H16="","",H16-G16)</f>
        <v>49</v>
      </c>
      <c r="G16" s="127">
        <v>85</v>
      </c>
      <c r="H16" s="129">
        <v>134</v>
      </c>
      <c r="I16" s="130">
        <f>IF(AY16="","",AY16)</f>
        <v>3</v>
      </c>
      <c r="J16" s="131"/>
      <c r="K16" s="131"/>
      <c r="L16" s="132"/>
      <c r="M16" s="134">
        <v>31892</v>
      </c>
      <c r="N16" s="184"/>
      <c r="O16" s="185"/>
      <c r="P16" s="186"/>
      <c r="Q16" s="127">
        <v>1</v>
      </c>
      <c r="R16" s="128">
        <f>IF(T16="","",T16-S16)</f>
        <v>36</v>
      </c>
      <c r="S16" s="127">
        <v>83</v>
      </c>
      <c r="T16" s="129">
        <v>119</v>
      </c>
      <c r="U16" s="130">
        <f>IF(AZ16="","",AZ16)</f>
        <v>1</v>
      </c>
      <c r="V16" s="131"/>
      <c r="W16" s="131"/>
      <c r="X16" s="132"/>
      <c r="Y16" s="134">
        <v>27995</v>
      </c>
      <c r="Z16" s="187"/>
      <c r="AA16" s="188"/>
      <c r="AB16" s="189"/>
      <c r="AC16" s="127">
        <v>1</v>
      </c>
      <c r="AD16" s="128">
        <f>IF(AF16="","",AF16-AE16)</f>
        <v>45</v>
      </c>
      <c r="AE16" s="127">
        <v>100</v>
      </c>
      <c r="AF16" s="129">
        <v>145</v>
      </c>
      <c r="AG16" s="130">
        <f>IF(BA16="","",BA16)</f>
        <v>4</v>
      </c>
      <c r="AH16" s="131"/>
      <c r="AI16" s="131"/>
      <c r="AJ16" s="132"/>
      <c r="AK16" s="134">
        <v>23093</v>
      </c>
      <c r="AL16" s="187"/>
      <c r="AM16" s="188"/>
      <c r="AN16" s="189"/>
      <c r="AO16" s="127">
        <v>1</v>
      </c>
      <c r="AP16" s="128">
        <f>IF(AR16="","",AR16-AQ16)</f>
        <v>45</v>
      </c>
      <c r="AQ16" s="127">
        <v>86</v>
      </c>
      <c r="AR16" s="129">
        <v>131</v>
      </c>
      <c r="AS16" s="130">
        <f>IF(BB16="","",BB16)</f>
        <v>2</v>
      </c>
      <c r="AU16" s="97">
        <f>H16</f>
        <v>134</v>
      </c>
      <c r="AV16" s="97">
        <f>T16</f>
        <v>119</v>
      </c>
      <c r="AW16" s="97">
        <f>AF16</f>
        <v>145</v>
      </c>
      <c r="AX16" s="97">
        <f>AR16</f>
        <v>131</v>
      </c>
      <c r="AY16" s="97">
        <f>IF(H16="","",5-RANK(AU16,$AU16:$AX16,0))</f>
        <v>3</v>
      </c>
      <c r="AZ16" s="97">
        <f>IF(T16="","",5-RANK(AV16,$AU16:$AX16,0))</f>
        <v>1</v>
      </c>
      <c r="BA16" s="97">
        <f>IF(AF16="","",5-RANK(AW16,$AU16:$AX16,0))</f>
        <v>4</v>
      </c>
      <c r="BB16" s="97">
        <f>IF(AR16="","",5-RANK(AX16,$AU16:$AX16,0))</f>
        <v>2</v>
      </c>
    </row>
    <row r="17" spans="1:45" ht="15.75">
      <c r="A17" s="135" t="s">
        <v>187</v>
      </c>
      <c r="B17" s="190" t="s">
        <v>195</v>
      </c>
      <c r="C17" s="191"/>
      <c r="D17" s="192"/>
      <c r="E17" s="128"/>
      <c r="F17" s="128"/>
      <c r="G17" s="128"/>
      <c r="H17" s="136"/>
      <c r="I17" s="130"/>
      <c r="J17" s="131"/>
      <c r="K17" s="131"/>
      <c r="L17" s="132"/>
      <c r="M17" s="135" t="s">
        <v>187</v>
      </c>
      <c r="N17" s="190" t="s">
        <v>195</v>
      </c>
      <c r="O17" s="191"/>
      <c r="P17" s="192"/>
      <c r="Q17" s="128"/>
      <c r="R17" s="128"/>
      <c r="S17" s="128"/>
      <c r="T17" s="136"/>
      <c r="U17" s="130"/>
      <c r="V17" s="131"/>
      <c r="W17" s="131"/>
      <c r="X17" s="132"/>
      <c r="Y17" s="135" t="s">
        <v>187</v>
      </c>
      <c r="Z17" s="190" t="s">
        <v>195</v>
      </c>
      <c r="AA17" s="191"/>
      <c r="AB17" s="192"/>
      <c r="AC17" s="128"/>
      <c r="AD17" s="128"/>
      <c r="AE17" s="128"/>
      <c r="AF17" s="136"/>
      <c r="AG17" s="130"/>
      <c r="AH17" s="131"/>
      <c r="AI17" s="131"/>
      <c r="AJ17" s="132"/>
      <c r="AK17" s="135" t="s">
        <v>187</v>
      </c>
      <c r="AL17" s="190" t="s">
        <v>195</v>
      </c>
      <c r="AM17" s="191"/>
      <c r="AN17" s="192"/>
      <c r="AO17" s="128"/>
      <c r="AP17" s="128"/>
      <c r="AQ17" s="128"/>
      <c r="AR17" s="136"/>
      <c r="AS17" s="130"/>
    </row>
    <row r="18" spans="1:54" ht="15.75">
      <c r="A18" s="126"/>
      <c r="B18" s="175"/>
      <c r="C18" s="176"/>
      <c r="D18" s="177"/>
      <c r="E18" s="127">
        <v>1</v>
      </c>
      <c r="F18" s="128">
        <f>IF(H18="","",H18-G18)</f>
        <v>43</v>
      </c>
      <c r="G18" s="127">
        <v>90</v>
      </c>
      <c r="H18" s="129">
        <v>133</v>
      </c>
      <c r="I18" s="130">
        <f>IF(AY18="","",AY18)</f>
        <v>3</v>
      </c>
      <c r="J18" s="131"/>
      <c r="K18" s="131"/>
      <c r="L18" s="132"/>
      <c r="M18" s="126"/>
      <c r="N18" s="175"/>
      <c r="O18" s="176"/>
      <c r="P18" s="177"/>
      <c r="Q18" s="127">
        <v>1</v>
      </c>
      <c r="R18" s="128">
        <f>IF(T18="","",T18-S18)</f>
        <v>34</v>
      </c>
      <c r="S18" s="127">
        <v>106</v>
      </c>
      <c r="T18" s="129">
        <v>140</v>
      </c>
      <c r="U18" s="130">
        <f>IF(AZ18="","",AZ18)</f>
        <v>4</v>
      </c>
      <c r="V18" s="131"/>
      <c r="W18" s="131"/>
      <c r="X18" s="132"/>
      <c r="Y18" s="126"/>
      <c r="Z18" s="175"/>
      <c r="AA18" s="176"/>
      <c r="AB18" s="177"/>
      <c r="AC18" s="127">
        <v>2</v>
      </c>
      <c r="AD18" s="128">
        <f>IF(AF18="","",AF18-AE18)</f>
        <v>32</v>
      </c>
      <c r="AE18" s="127">
        <v>82</v>
      </c>
      <c r="AF18" s="129">
        <v>114</v>
      </c>
      <c r="AG18" s="130">
        <f>IF(BA18="","",BA18)</f>
        <v>1</v>
      </c>
      <c r="AH18" s="131"/>
      <c r="AI18" s="131"/>
      <c r="AJ18" s="132"/>
      <c r="AK18" s="126"/>
      <c r="AL18" s="175"/>
      <c r="AM18" s="176"/>
      <c r="AN18" s="177"/>
      <c r="AO18" s="127">
        <v>1</v>
      </c>
      <c r="AP18" s="128">
        <f>IF(AR18="","",AR18-AQ18)</f>
        <v>40</v>
      </c>
      <c r="AQ18" s="127">
        <v>82</v>
      </c>
      <c r="AR18" s="129">
        <v>122</v>
      </c>
      <c r="AS18" s="130">
        <f>IF(BB18="","",BB18)</f>
        <v>2</v>
      </c>
      <c r="AU18" s="97">
        <f>H18</f>
        <v>133</v>
      </c>
      <c r="AV18" s="97">
        <f>T18</f>
        <v>140</v>
      </c>
      <c r="AW18" s="97">
        <f>AF18</f>
        <v>114</v>
      </c>
      <c r="AX18" s="97">
        <f>AR18</f>
        <v>122</v>
      </c>
      <c r="AY18" s="97">
        <f>IF(H18="","",5-RANK(AU18,$AU18:$AX18,0))</f>
        <v>3</v>
      </c>
      <c r="AZ18" s="97">
        <f>IF(T18="","",5-RANK(AV18,$AU18:$AX18,0))</f>
        <v>4</v>
      </c>
      <c r="BA18" s="97">
        <f>IF(AF18="","",5-RANK(AW18,$AU18:$AX18,0))</f>
        <v>1</v>
      </c>
      <c r="BB18" s="97">
        <f>IF(AR18="","",5-RANK(AX18,$AU18:$AX18,0))</f>
        <v>2</v>
      </c>
    </row>
    <row r="19" spans="1:54" ht="15.75">
      <c r="A19" s="137"/>
      <c r="B19" s="178"/>
      <c r="C19" s="179"/>
      <c r="D19" s="180"/>
      <c r="E19" s="127">
        <v>2</v>
      </c>
      <c r="F19" s="128">
        <f>IF(H19="","",H19-G19)</f>
        <v>36</v>
      </c>
      <c r="G19" s="127">
        <v>92</v>
      </c>
      <c r="H19" s="138">
        <v>128</v>
      </c>
      <c r="I19" s="130">
        <f>IF(AY19="","",AY19)</f>
        <v>3</v>
      </c>
      <c r="J19" s="131"/>
      <c r="K19" s="131"/>
      <c r="L19" s="132"/>
      <c r="M19" s="137"/>
      <c r="N19" s="178"/>
      <c r="O19" s="179"/>
      <c r="P19" s="180"/>
      <c r="Q19" s="127">
        <v>2</v>
      </c>
      <c r="R19" s="128">
        <f>IF(T19="","",T19-S19)</f>
        <v>44</v>
      </c>
      <c r="S19" s="127">
        <v>88</v>
      </c>
      <c r="T19" s="138">
        <v>132</v>
      </c>
      <c r="U19" s="130">
        <f>IF(AZ19="","",AZ19)</f>
        <v>4</v>
      </c>
      <c r="V19" s="131"/>
      <c r="W19" s="131"/>
      <c r="X19" s="132"/>
      <c r="Y19" s="137"/>
      <c r="Z19" s="178"/>
      <c r="AA19" s="179"/>
      <c r="AB19" s="180"/>
      <c r="AC19" s="127">
        <v>1</v>
      </c>
      <c r="AD19" s="128">
        <f>IF(AF19="","",AF19-AE19)</f>
        <v>27</v>
      </c>
      <c r="AE19" s="127">
        <v>90</v>
      </c>
      <c r="AF19" s="138">
        <v>117</v>
      </c>
      <c r="AG19" s="130">
        <f>IF(BA19="","",BA19)</f>
        <v>1</v>
      </c>
      <c r="AH19" s="131"/>
      <c r="AI19" s="131"/>
      <c r="AJ19" s="132"/>
      <c r="AK19" s="137"/>
      <c r="AL19" s="178"/>
      <c r="AM19" s="179"/>
      <c r="AN19" s="180"/>
      <c r="AO19" s="127">
        <v>1</v>
      </c>
      <c r="AP19" s="128">
        <f>IF(AR19="","",AR19-AQ19)</f>
        <v>36</v>
      </c>
      <c r="AQ19" s="127">
        <v>87</v>
      </c>
      <c r="AR19" s="138">
        <v>123</v>
      </c>
      <c r="AS19" s="130">
        <f>IF(BB19="","",BB19)</f>
        <v>2</v>
      </c>
      <c r="AU19" s="97">
        <f>H19</f>
        <v>128</v>
      </c>
      <c r="AV19" s="97">
        <f>T19</f>
        <v>132</v>
      </c>
      <c r="AW19" s="97">
        <f>AF19</f>
        <v>117</v>
      </c>
      <c r="AX19" s="97">
        <f>AR19</f>
        <v>123</v>
      </c>
      <c r="AY19" s="97">
        <f>IF(H19="","",5-RANK(AU19,$AU19:$AX19,0))</f>
        <v>3</v>
      </c>
      <c r="AZ19" s="97">
        <f>IF(T19="","",5-RANK(AV19,$AU19:$AX19,0))</f>
        <v>4</v>
      </c>
      <c r="BA19" s="97">
        <f>IF(AF19="","",5-RANK(AW19,$AU19:$AX19,0))</f>
        <v>1</v>
      </c>
      <c r="BB19" s="97">
        <f>IF(AR19="","",5-RANK(AX19,$AU19:$AX19,0))</f>
        <v>2</v>
      </c>
    </row>
    <row r="20" spans="1:45" ht="14.25">
      <c r="A20" s="139"/>
      <c r="B20" s="140"/>
      <c r="C20" s="140"/>
      <c r="D20" s="140"/>
      <c r="E20" s="141">
        <f>IF(E15="","",SUM(E15:E16,E18:E19))</f>
        <v>5</v>
      </c>
      <c r="F20" s="142">
        <f>IF(F15="","",SUM(F15:F16,F18:F19))</f>
        <v>172</v>
      </c>
      <c r="G20" s="141">
        <f>IF(G15="","",SUM(G15:G16,G18:G19))</f>
        <v>340</v>
      </c>
      <c r="H20" s="143">
        <f>IF(H15="","",SUM(H15:H16,H18:H19))</f>
        <v>512</v>
      </c>
      <c r="I20" s="144">
        <f>IF(I15="","",SUM(I15:I16,I18:I19))</f>
        <v>11</v>
      </c>
      <c r="J20" s="132"/>
      <c r="K20" s="132"/>
      <c r="L20" s="132"/>
      <c r="M20" s="139"/>
      <c r="N20" s="140"/>
      <c r="O20" s="140"/>
      <c r="P20" s="140"/>
      <c r="Q20" s="141">
        <f>IF(Q15="","",SUM(Q15:Q16,Q18:Q19))</f>
        <v>5</v>
      </c>
      <c r="R20" s="142">
        <f>IF(R15="","",SUM(R15:R16,R18:R19))</f>
        <v>159</v>
      </c>
      <c r="S20" s="141">
        <f>IF(S15="","",SUM(S15:S16,S18:S19))</f>
        <v>363</v>
      </c>
      <c r="T20" s="143">
        <f>IF(T15="","",SUM(T15:T16,T18:T19))</f>
        <v>522</v>
      </c>
      <c r="U20" s="144">
        <f>IF(U15="","",SUM(U15:U16,U18:U19))</f>
        <v>13</v>
      </c>
      <c r="V20" s="132"/>
      <c r="W20" s="132"/>
      <c r="X20" s="132"/>
      <c r="Y20" s="139"/>
      <c r="Z20" s="140"/>
      <c r="AA20" s="140"/>
      <c r="AB20" s="140"/>
      <c r="AC20" s="141">
        <f>IF(AC15="","",SUM(AC15:AC16,AC18:AC19))</f>
        <v>6</v>
      </c>
      <c r="AD20" s="142">
        <f>IF(AD15="","",SUM(AD15:AD16,AD18:AD19))</f>
        <v>139</v>
      </c>
      <c r="AE20" s="141">
        <f>IF(AE15="","",SUM(AE15:AE16,AE18:AE19))</f>
        <v>342</v>
      </c>
      <c r="AF20" s="143">
        <f>IF(AF15="","",SUM(AF15:AF16,AF18:AF19))</f>
        <v>481</v>
      </c>
      <c r="AG20" s="144">
        <f>IF(AG15="","",SUM(AG15:AG16,AG18:AG19))</f>
        <v>7</v>
      </c>
      <c r="AH20" s="132"/>
      <c r="AI20" s="132"/>
      <c r="AJ20" s="132"/>
      <c r="AK20" s="139"/>
      <c r="AL20" s="140"/>
      <c r="AM20" s="140"/>
      <c r="AN20" s="140"/>
      <c r="AO20" s="141">
        <f>IF(AO15="","",SUM(AO15:AO16,AO18:AO19))</f>
        <v>3</v>
      </c>
      <c r="AP20" s="142">
        <f>IF(AP15="","",SUM(AP15:AP16,AP18:AP19))</f>
        <v>155</v>
      </c>
      <c r="AQ20" s="141">
        <f>IF(AQ15="","",SUM(AQ15:AQ16,AQ18:AQ19))</f>
        <v>347</v>
      </c>
      <c r="AR20" s="143">
        <f>IF(AR15="","",SUM(AR15:AR16,AR18:AR19))</f>
        <v>502</v>
      </c>
      <c r="AS20" s="144">
        <f>IF(AS15="","",SUM(AS15:AS16,AS18:AS19))</f>
        <v>9</v>
      </c>
    </row>
    <row r="21" spans="1:54" ht="14.25">
      <c r="A21" s="122" t="s">
        <v>187</v>
      </c>
      <c r="B21" s="193" t="s">
        <v>188</v>
      </c>
      <c r="C21" s="194"/>
      <c r="D21" s="195"/>
      <c r="E21" s="124" t="s">
        <v>115</v>
      </c>
      <c r="F21" s="124" t="s">
        <v>189</v>
      </c>
      <c r="G21" s="124" t="s">
        <v>85</v>
      </c>
      <c r="H21" s="123" t="s">
        <v>190</v>
      </c>
      <c r="I21" s="125" t="s">
        <v>5</v>
      </c>
      <c r="J21" s="120"/>
      <c r="K21" s="120"/>
      <c r="L21" s="120"/>
      <c r="M21" s="122" t="s">
        <v>187</v>
      </c>
      <c r="N21" s="193" t="s">
        <v>188</v>
      </c>
      <c r="O21" s="194"/>
      <c r="P21" s="195"/>
      <c r="Q21" s="124" t="s">
        <v>115</v>
      </c>
      <c r="R21" s="124" t="s">
        <v>189</v>
      </c>
      <c r="S21" s="124" t="s">
        <v>85</v>
      </c>
      <c r="T21" s="123" t="s">
        <v>190</v>
      </c>
      <c r="U21" s="125" t="s">
        <v>5</v>
      </c>
      <c r="V21" s="120"/>
      <c r="W21" s="120"/>
      <c r="X21" s="120"/>
      <c r="Y21" s="122" t="s">
        <v>187</v>
      </c>
      <c r="Z21" s="193" t="s">
        <v>188</v>
      </c>
      <c r="AA21" s="194"/>
      <c r="AB21" s="195"/>
      <c r="AC21" s="124" t="s">
        <v>115</v>
      </c>
      <c r="AD21" s="124" t="s">
        <v>189</v>
      </c>
      <c r="AE21" s="124" t="s">
        <v>85</v>
      </c>
      <c r="AF21" s="123" t="s">
        <v>190</v>
      </c>
      <c r="AG21" s="125" t="s">
        <v>5</v>
      </c>
      <c r="AH21" s="120"/>
      <c r="AI21" s="120"/>
      <c r="AJ21" s="120"/>
      <c r="AK21" s="122" t="s">
        <v>187</v>
      </c>
      <c r="AL21" s="193" t="s">
        <v>188</v>
      </c>
      <c r="AM21" s="194"/>
      <c r="AN21" s="195"/>
      <c r="AO21" s="124" t="s">
        <v>115</v>
      </c>
      <c r="AP21" s="124" t="s">
        <v>189</v>
      </c>
      <c r="AQ21" s="124" t="s">
        <v>85</v>
      </c>
      <c r="AR21" s="123" t="s">
        <v>190</v>
      </c>
      <c r="AS21" s="125" t="s">
        <v>5</v>
      </c>
      <c r="AU21" s="97" t="s">
        <v>6</v>
      </c>
      <c r="AV21" s="97" t="s">
        <v>6</v>
      </c>
      <c r="AW21" s="97" t="s">
        <v>6</v>
      </c>
      <c r="AX21" s="97" t="s">
        <v>6</v>
      </c>
      <c r="AY21" s="97" t="s">
        <v>5</v>
      </c>
      <c r="AZ21" s="97" t="s">
        <v>5</v>
      </c>
      <c r="BA21" s="97" t="s">
        <v>5</v>
      </c>
      <c r="BB21" s="97" t="s">
        <v>5</v>
      </c>
    </row>
    <row r="22" spans="1:54" ht="15.75" customHeight="1">
      <c r="A22" s="126">
        <v>82311</v>
      </c>
      <c r="B22" s="175" t="s">
        <v>245</v>
      </c>
      <c r="C22" s="182"/>
      <c r="D22" s="183"/>
      <c r="E22" s="127">
        <v>0</v>
      </c>
      <c r="F22" s="128">
        <f>IF(H22="","",H22-G22)</f>
        <v>44</v>
      </c>
      <c r="G22" s="127">
        <v>108</v>
      </c>
      <c r="H22" s="129">
        <v>152</v>
      </c>
      <c r="I22" s="130">
        <f>IF(AY22="","",AY22)</f>
        <v>4</v>
      </c>
      <c r="J22" s="131"/>
      <c r="K22" s="131"/>
      <c r="L22" s="132"/>
      <c r="M22" s="126">
        <v>94188</v>
      </c>
      <c r="N22" s="175" t="s">
        <v>246</v>
      </c>
      <c r="O22" s="182"/>
      <c r="P22" s="183"/>
      <c r="Q22" s="127">
        <v>0</v>
      </c>
      <c r="R22" s="128">
        <f>IF(T22="","",T22-S22)</f>
        <v>44</v>
      </c>
      <c r="S22" s="127">
        <v>83</v>
      </c>
      <c r="T22" s="129">
        <v>127</v>
      </c>
      <c r="U22" s="130">
        <f>IF(AZ22="","",AZ22)</f>
        <v>1</v>
      </c>
      <c r="V22" s="131"/>
      <c r="W22" s="131"/>
      <c r="X22" s="132"/>
      <c r="Y22" s="126">
        <v>81539</v>
      </c>
      <c r="Z22" s="175" t="s">
        <v>247</v>
      </c>
      <c r="AA22" s="176"/>
      <c r="AB22" s="177"/>
      <c r="AC22" s="127">
        <v>1</v>
      </c>
      <c r="AD22" s="128">
        <f>IF(AF22="","",AF22-AE22)</f>
        <v>45</v>
      </c>
      <c r="AE22" s="127">
        <v>83</v>
      </c>
      <c r="AF22" s="129">
        <v>128</v>
      </c>
      <c r="AG22" s="130">
        <f>IF(BA22="","",BA22)</f>
        <v>3</v>
      </c>
      <c r="AH22" s="131"/>
      <c r="AI22" s="131"/>
      <c r="AJ22" s="132"/>
      <c r="AK22" s="126">
        <v>94600</v>
      </c>
      <c r="AL22" s="175" t="s">
        <v>248</v>
      </c>
      <c r="AM22" s="176"/>
      <c r="AN22" s="177"/>
      <c r="AO22" s="127">
        <v>2</v>
      </c>
      <c r="AP22" s="128">
        <f>IF(AR22="","",AR22-AQ22)</f>
        <v>36</v>
      </c>
      <c r="AQ22" s="127">
        <v>92</v>
      </c>
      <c r="AR22" s="129">
        <v>128</v>
      </c>
      <c r="AS22" s="130">
        <f>IF(BB22="","",BB22)</f>
        <v>3</v>
      </c>
      <c r="AU22" s="97">
        <f>H22</f>
        <v>152</v>
      </c>
      <c r="AV22" s="97">
        <f>T22</f>
        <v>127</v>
      </c>
      <c r="AW22" s="97">
        <f>AF22</f>
        <v>128</v>
      </c>
      <c r="AX22" s="97">
        <f>AR22</f>
        <v>128</v>
      </c>
      <c r="AY22" s="97">
        <f>IF(H22="","",5-RANK(AU22,$AU22:$AX22,0))</f>
        <v>4</v>
      </c>
      <c r="AZ22" s="97">
        <f>IF(T22="","",5-RANK(AV22,$AU22:$AX22,0))</f>
        <v>1</v>
      </c>
      <c r="BA22" s="97">
        <f>IF(AF22="","",5-RANK(AW22,$AU22:$AX22,0))</f>
        <v>3</v>
      </c>
      <c r="BB22" s="97">
        <f>IF(AR22="","",5-RANK(AX22,$AU22:$AX22,0))</f>
        <v>3</v>
      </c>
    </row>
    <row r="23" spans="1:54" ht="15.75">
      <c r="A23" s="134">
        <v>32945</v>
      </c>
      <c r="B23" s="184"/>
      <c r="C23" s="185"/>
      <c r="D23" s="186"/>
      <c r="E23" s="127">
        <v>0</v>
      </c>
      <c r="F23" s="128">
        <f>IF(H23="","",H23-G23)</f>
        <v>49</v>
      </c>
      <c r="G23" s="127">
        <v>85</v>
      </c>
      <c r="H23" s="129">
        <v>134</v>
      </c>
      <c r="I23" s="130">
        <f>IF(AY23="","",AY23)</f>
        <v>3</v>
      </c>
      <c r="J23" s="131"/>
      <c r="K23" s="131"/>
      <c r="L23" s="132"/>
      <c r="M23" s="134">
        <v>26496</v>
      </c>
      <c r="N23" s="184"/>
      <c r="O23" s="185"/>
      <c r="P23" s="186"/>
      <c r="Q23" s="127">
        <v>1</v>
      </c>
      <c r="R23" s="128">
        <f>IF(T23="","",T23-S23)</f>
        <v>44</v>
      </c>
      <c r="S23" s="127">
        <v>84</v>
      </c>
      <c r="T23" s="129">
        <v>128</v>
      </c>
      <c r="U23" s="130">
        <f>IF(AZ23="","",AZ23)</f>
        <v>1</v>
      </c>
      <c r="V23" s="131"/>
      <c r="W23" s="131"/>
      <c r="X23" s="132"/>
      <c r="Y23" s="134">
        <v>30859</v>
      </c>
      <c r="Z23" s="187"/>
      <c r="AA23" s="188"/>
      <c r="AB23" s="189"/>
      <c r="AC23" s="127">
        <v>1</v>
      </c>
      <c r="AD23" s="128">
        <f>IF(AF23="","",AF23-AE23)</f>
        <v>44</v>
      </c>
      <c r="AE23" s="127">
        <v>100</v>
      </c>
      <c r="AF23" s="129">
        <v>144</v>
      </c>
      <c r="AG23" s="130">
        <f>IF(BA23="","",BA23)</f>
        <v>4</v>
      </c>
      <c r="AH23" s="131"/>
      <c r="AI23" s="131"/>
      <c r="AJ23" s="132"/>
      <c r="AK23" s="134">
        <v>24585</v>
      </c>
      <c r="AL23" s="187"/>
      <c r="AM23" s="188"/>
      <c r="AN23" s="189"/>
      <c r="AO23" s="127">
        <v>1</v>
      </c>
      <c r="AP23" s="128">
        <f>IF(AR23="","",AR23-AQ23)</f>
        <v>43</v>
      </c>
      <c r="AQ23" s="127">
        <v>87</v>
      </c>
      <c r="AR23" s="129">
        <v>130</v>
      </c>
      <c r="AS23" s="130">
        <f>IF(BB23="","",BB23)</f>
        <v>2</v>
      </c>
      <c r="AU23" s="97">
        <f>H23</f>
        <v>134</v>
      </c>
      <c r="AV23" s="97">
        <f>T23</f>
        <v>128</v>
      </c>
      <c r="AW23" s="97">
        <f>AF23</f>
        <v>144</v>
      </c>
      <c r="AX23" s="97">
        <f>AR23</f>
        <v>130</v>
      </c>
      <c r="AY23" s="97">
        <f>IF(H23="","",5-RANK(AU23,$AU23:$AX23,0))</f>
        <v>3</v>
      </c>
      <c r="AZ23" s="97">
        <f>IF(T23="","",5-RANK(AV23,$AU23:$AX23,0))</f>
        <v>1</v>
      </c>
      <c r="BA23" s="97">
        <f>IF(AF23="","",5-RANK(AW23,$AU23:$AX23,0))</f>
        <v>4</v>
      </c>
      <c r="BB23" s="97">
        <f>IF(AR23="","",5-RANK(AX23,$AU23:$AX23,0))</f>
        <v>2</v>
      </c>
    </row>
    <row r="24" spans="1:45" ht="15.75">
      <c r="A24" s="135" t="s">
        <v>187</v>
      </c>
      <c r="B24" s="190" t="s">
        <v>195</v>
      </c>
      <c r="C24" s="191"/>
      <c r="D24" s="192"/>
      <c r="E24" s="128"/>
      <c r="F24" s="128"/>
      <c r="G24" s="128"/>
      <c r="H24" s="136"/>
      <c r="I24" s="130"/>
      <c r="J24" s="131"/>
      <c r="K24" s="131"/>
      <c r="L24" s="132"/>
      <c r="M24" s="135" t="s">
        <v>187</v>
      </c>
      <c r="N24" s="190" t="s">
        <v>195</v>
      </c>
      <c r="O24" s="191"/>
      <c r="P24" s="192"/>
      <c r="Q24" s="128"/>
      <c r="R24" s="128"/>
      <c r="S24" s="128"/>
      <c r="T24" s="136"/>
      <c r="U24" s="130"/>
      <c r="V24" s="131"/>
      <c r="W24" s="131"/>
      <c r="X24" s="132"/>
      <c r="Y24" s="135" t="s">
        <v>187</v>
      </c>
      <c r="Z24" s="190" t="s">
        <v>195</v>
      </c>
      <c r="AA24" s="191"/>
      <c r="AB24" s="192"/>
      <c r="AC24" s="128"/>
      <c r="AD24" s="128"/>
      <c r="AE24" s="128"/>
      <c r="AF24" s="136"/>
      <c r="AG24" s="130"/>
      <c r="AH24" s="131"/>
      <c r="AI24" s="131"/>
      <c r="AJ24" s="132"/>
      <c r="AK24" s="135" t="s">
        <v>187</v>
      </c>
      <c r="AL24" s="190" t="s">
        <v>195</v>
      </c>
      <c r="AM24" s="191"/>
      <c r="AN24" s="192"/>
      <c r="AO24" s="128"/>
      <c r="AP24" s="128"/>
      <c r="AQ24" s="128"/>
      <c r="AR24" s="136"/>
      <c r="AS24" s="130"/>
    </row>
    <row r="25" spans="1:54" ht="15.75">
      <c r="A25" s="126"/>
      <c r="B25" s="175"/>
      <c r="C25" s="176"/>
      <c r="D25" s="177"/>
      <c r="E25" s="127">
        <v>1</v>
      </c>
      <c r="F25" s="128">
        <f>IF(H25="","",H25-G25)</f>
        <v>45</v>
      </c>
      <c r="G25" s="127">
        <v>101</v>
      </c>
      <c r="H25" s="129">
        <v>146</v>
      </c>
      <c r="I25" s="130">
        <f>IF(AY25="","",AY25)</f>
        <v>4</v>
      </c>
      <c r="J25" s="131"/>
      <c r="K25" s="131"/>
      <c r="L25" s="132"/>
      <c r="M25" s="126"/>
      <c r="N25" s="175"/>
      <c r="O25" s="176"/>
      <c r="P25" s="177"/>
      <c r="Q25" s="127">
        <v>1</v>
      </c>
      <c r="R25" s="128">
        <f>IF(T25="","",T25-S25)</f>
        <v>44</v>
      </c>
      <c r="S25" s="127">
        <v>87</v>
      </c>
      <c r="T25" s="129">
        <v>131</v>
      </c>
      <c r="U25" s="130">
        <f>IF(AZ25="","",AZ25)</f>
        <v>3</v>
      </c>
      <c r="V25" s="131"/>
      <c r="W25" s="131"/>
      <c r="X25" s="132"/>
      <c r="Y25" s="126"/>
      <c r="Z25" s="175"/>
      <c r="AA25" s="176"/>
      <c r="AB25" s="177"/>
      <c r="AC25" s="127">
        <v>3</v>
      </c>
      <c r="AD25" s="128">
        <f>IF(AF25="","",AF25-AE25)</f>
        <v>34</v>
      </c>
      <c r="AE25" s="127">
        <v>87</v>
      </c>
      <c r="AF25" s="129">
        <v>121</v>
      </c>
      <c r="AG25" s="130">
        <f>IF(BA25="","",BA25)</f>
        <v>1</v>
      </c>
      <c r="AH25" s="131"/>
      <c r="AI25" s="131"/>
      <c r="AJ25" s="132"/>
      <c r="AK25" s="126"/>
      <c r="AL25" s="175"/>
      <c r="AM25" s="176"/>
      <c r="AN25" s="177"/>
      <c r="AO25" s="127">
        <v>1</v>
      </c>
      <c r="AP25" s="128">
        <f>IF(AR25="","",AR25-AQ25)</f>
        <v>44</v>
      </c>
      <c r="AQ25" s="127">
        <v>83</v>
      </c>
      <c r="AR25" s="129">
        <v>127</v>
      </c>
      <c r="AS25" s="130">
        <f>IF(BB25="","",BB25)</f>
        <v>2</v>
      </c>
      <c r="AU25" s="97">
        <f>H25</f>
        <v>146</v>
      </c>
      <c r="AV25" s="97">
        <f>T25</f>
        <v>131</v>
      </c>
      <c r="AW25" s="97">
        <f>AF25</f>
        <v>121</v>
      </c>
      <c r="AX25" s="97">
        <f>AR25</f>
        <v>127</v>
      </c>
      <c r="AY25" s="97">
        <f>IF(H25="","",5-RANK(AU25,$AU25:$AX25,0))</f>
        <v>4</v>
      </c>
      <c r="AZ25" s="97">
        <f>IF(T25="","",5-RANK(AV25,$AU25:$AX25,0))</f>
        <v>3</v>
      </c>
      <c r="BA25" s="97">
        <f>IF(AF25="","",5-RANK(AW25,$AU25:$AX25,0))</f>
        <v>1</v>
      </c>
      <c r="BB25" s="97">
        <f>IF(AR25="","",5-RANK(AX25,$AU25:$AX25,0))</f>
        <v>2</v>
      </c>
    </row>
    <row r="26" spans="1:54" ht="15.75">
      <c r="A26" s="137"/>
      <c r="B26" s="178"/>
      <c r="C26" s="179"/>
      <c r="D26" s="180"/>
      <c r="E26" s="127">
        <v>0</v>
      </c>
      <c r="F26" s="128">
        <f>IF(H26="","",H26-G26)</f>
        <v>44</v>
      </c>
      <c r="G26" s="127">
        <v>79</v>
      </c>
      <c r="H26" s="138">
        <v>123</v>
      </c>
      <c r="I26" s="130">
        <f>IF(AY26="","",AY26)</f>
        <v>3</v>
      </c>
      <c r="J26" s="131"/>
      <c r="K26" s="131"/>
      <c r="L26" s="132"/>
      <c r="M26" s="137"/>
      <c r="N26" s="178"/>
      <c r="O26" s="179"/>
      <c r="P26" s="180"/>
      <c r="Q26" s="127">
        <v>0</v>
      </c>
      <c r="R26" s="128">
        <f>IF(T26="","",T26-S26)</f>
        <v>54</v>
      </c>
      <c r="S26" s="127">
        <v>83</v>
      </c>
      <c r="T26" s="138">
        <v>137</v>
      </c>
      <c r="U26" s="130">
        <f>IF(AZ26="","",AZ26)</f>
        <v>4</v>
      </c>
      <c r="V26" s="131"/>
      <c r="W26" s="131"/>
      <c r="X26" s="132"/>
      <c r="Y26" s="137"/>
      <c r="Z26" s="178"/>
      <c r="AA26" s="179"/>
      <c r="AB26" s="180"/>
      <c r="AC26" s="127">
        <v>0</v>
      </c>
      <c r="AD26" s="128">
        <f>IF(AF26="","",AF26-AE26)</f>
        <v>34</v>
      </c>
      <c r="AE26" s="127">
        <v>88</v>
      </c>
      <c r="AF26" s="138">
        <v>122</v>
      </c>
      <c r="AG26" s="130">
        <f>IF(BA26="","",BA26)</f>
        <v>2</v>
      </c>
      <c r="AH26" s="131"/>
      <c r="AI26" s="131"/>
      <c r="AJ26" s="132"/>
      <c r="AK26" s="137"/>
      <c r="AL26" s="178"/>
      <c r="AM26" s="179"/>
      <c r="AN26" s="180"/>
      <c r="AO26" s="127">
        <v>2</v>
      </c>
      <c r="AP26" s="128">
        <f>IF(AR26="","",AR26-AQ26)</f>
        <v>34</v>
      </c>
      <c r="AQ26" s="127">
        <v>86</v>
      </c>
      <c r="AR26" s="138">
        <v>120</v>
      </c>
      <c r="AS26" s="130">
        <f>IF(BB26="","",BB26)</f>
        <v>1</v>
      </c>
      <c r="AU26" s="97">
        <f>H26</f>
        <v>123</v>
      </c>
      <c r="AV26" s="97">
        <f>T26</f>
        <v>137</v>
      </c>
      <c r="AW26" s="97">
        <f>AF26</f>
        <v>122</v>
      </c>
      <c r="AX26" s="97">
        <f>AR26</f>
        <v>120</v>
      </c>
      <c r="AY26" s="97">
        <f>IF(H26="","",5-RANK(AU26,$AU26:$AX26,0))</f>
        <v>3</v>
      </c>
      <c r="AZ26" s="97">
        <f>IF(T26="","",5-RANK(AV26,$AU26:$AX26,0))</f>
        <v>4</v>
      </c>
      <c r="BA26" s="97">
        <f>IF(AF26="","",5-RANK(AW26,$AU26:$AX26,0))</f>
        <v>2</v>
      </c>
      <c r="BB26" s="97">
        <f>IF(AR26="","",5-RANK(AX26,$AU26:$AX26,0))</f>
        <v>1</v>
      </c>
    </row>
    <row r="27" spans="1:45" ht="14.25">
      <c r="A27" s="139"/>
      <c r="B27" s="140"/>
      <c r="C27" s="140"/>
      <c r="D27" s="140"/>
      <c r="E27" s="141">
        <f>IF(E22="","",SUM(E22:E23,E25:E26))</f>
        <v>1</v>
      </c>
      <c r="F27" s="142">
        <f>IF(F22="","",SUM(F22:F23,F25:F26))</f>
        <v>182</v>
      </c>
      <c r="G27" s="141">
        <f>IF(G22="","",SUM(G22:G23,G25:G26))</f>
        <v>373</v>
      </c>
      <c r="H27" s="143">
        <f>IF(H22="","",SUM(H22:H23,H25:H26))</f>
        <v>555</v>
      </c>
      <c r="I27" s="144">
        <f>IF(I22="","",SUM(I22:I23,I25:I26))</f>
        <v>14</v>
      </c>
      <c r="J27" s="132"/>
      <c r="K27" s="132"/>
      <c r="L27" s="132"/>
      <c r="M27" s="139"/>
      <c r="N27" s="140"/>
      <c r="O27" s="140"/>
      <c r="P27" s="140"/>
      <c r="Q27" s="141">
        <f>IF(Q22="","",SUM(Q22:Q23,Q25:Q26))</f>
        <v>2</v>
      </c>
      <c r="R27" s="142">
        <f>IF(R22="","",SUM(R22:R23,R25:R26))</f>
        <v>186</v>
      </c>
      <c r="S27" s="141">
        <f>IF(S22="","",SUM(S22:S23,S25:S26))</f>
        <v>337</v>
      </c>
      <c r="T27" s="143">
        <f>IF(T22="","",SUM(T22:T23,T25:T26))</f>
        <v>523</v>
      </c>
      <c r="U27" s="144">
        <f>IF(U22="","",SUM(U22:U23,U25:U26))</f>
        <v>9</v>
      </c>
      <c r="V27" s="132"/>
      <c r="W27" s="132"/>
      <c r="X27" s="132"/>
      <c r="Y27" s="139"/>
      <c r="Z27" s="140"/>
      <c r="AA27" s="140"/>
      <c r="AB27" s="140"/>
      <c r="AC27" s="141">
        <f>IF(AC22="","",SUM(AC22:AC23,AC25:AC26))</f>
        <v>5</v>
      </c>
      <c r="AD27" s="142">
        <f>IF(AD22="","",SUM(AD22:AD23,AD25:AD26))</f>
        <v>157</v>
      </c>
      <c r="AE27" s="141">
        <f>IF(AE22="","",SUM(AE22:AE23,AE25:AE26))</f>
        <v>358</v>
      </c>
      <c r="AF27" s="143">
        <f>IF(AF22="","",SUM(AF22:AF23,AF25:AF26))</f>
        <v>515</v>
      </c>
      <c r="AG27" s="144">
        <f>IF(AG22="","",SUM(AG22:AG23,AG25:AG26))</f>
        <v>10</v>
      </c>
      <c r="AH27" s="132"/>
      <c r="AI27" s="132"/>
      <c r="AJ27" s="132"/>
      <c r="AK27" s="139"/>
      <c r="AL27" s="140"/>
      <c r="AM27" s="140"/>
      <c r="AN27" s="140"/>
      <c r="AO27" s="141">
        <f>IF(AO22="","",SUM(AO22:AO23,AO25:AO26))</f>
        <v>6</v>
      </c>
      <c r="AP27" s="142">
        <f>IF(AP22="","",SUM(AP22:AP23,AP25:AP26))</f>
        <v>157</v>
      </c>
      <c r="AQ27" s="141">
        <f>IF(AQ22="","",SUM(AQ22:AQ23,AQ25:AQ26))</f>
        <v>348</v>
      </c>
      <c r="AR27" s="143">
        <f>IF(AR22="","",SUM(AR22:AR23,AR25:AR26))</f>
        <v>505</v>
      </c>
      <c r="AS27" s="144">
        <f>IF(AS22="","",SUM(AS22:AS23,AS25:AS26))</f>
        <v>8</v>
      </c>
    </row>
    <row r="28" spans="1:54" ht="14.25">
      <c r="A28" s="122" t="s">
        <v>187</v>
      </c>
      <c r="B28" s="193" t="s">
        <v>188</v>
      </c>
      <c r="C28" s="194"/>
      <c r="D28" s="195"/>
      <c r="E28" s="124" t="s">
        <v>115</v>
      </c>
      <c r="F28" s="124" t="s">
        <v>189</v>
      </c>
      <c r="G28" s="124" t="s">
        <v>85</v>
      </c>
      <c r="H28" s="123" t="s">
        <v>190</v>
      </c>
      <c r="I28" s="125" t="s">
        <v>5</v>
      </c>
      <c r="J28" s="120"/>
      <c r="K28" s="120"/>
      <c r="L28" s="120"/>
      <c r="M28" s="122" t="s">
        <v>187</v>
      </c>
      <c r="N28" s="193" t="s">
        <v>188</v>
      </c>
      <c r="O28" s="194"/>
      <c r="P28" s="195"/>
      <c r="Q28" s="124" t="s">
        <v>115</v>
      </c>
      <c r="R28" s="124" t="s">
        <v>189</v>
      </c>
      <c r="S28" s="124" t="s">
        <v>85</v>
      </c>
      <c r="T28" s="123" t="s">
        <v>190</v>
      </c>
      <c r="U28" s="125" t="s">
        <v>5</v>
      </c>
      <c r="V28" s="120"/>
      <c r="W28" s="120"/>
      <c r="X28" s="120"/>
      <c r="Y28" s="122" t="s">
        <v>187</v>
      </c>
      <c r="Z28" s="193" t="s">
        <v>188</v>
      </c>
      <c r="AA28" s="194"/>
      <c r="AB28" s="195"/>
      <c r="AC28" s="124" t="s">
        <v>115</v>
      </c>
      <c r="AD28" s="124" t="s">
        <v>189</v>
      </c>
      <c r="AE28" s="124" t="s">
        <v>85</v>
      </c>
      <c r="AF28" s="123" t="s">
        <v>190</v>
      </c>
      <c r="AG28" s="125" t="s">
        <v>5</v>
      </c>
      <c r="AH28" s="120"/>
      <c r="AI28" s="120"/>
      <c r="AJ28" s="120"/>
      <c r="AK28" s="122" t="s">
        <v>187</v>
      </c>
      <c r="AL28" s="193" t="s">
        <v>188</v>
      </c>
      <c r="AM28" s="194"/>
      <c r="AN28" s="195"/>
      <c r="AO28" s="124" t="s">
        <v>115</v>
      </c>
      <c r="AP28" s="124" t="s">
        <v>189</v>
      </c>
      <c r="AQ28" s="124" t="s">
        <v>85</v>
      </c>
      <c r="AR28" s="123" t="s">
        <v>190</v>
      </c>
      <c r="AS28" s="125" t="s">
        <v>5</v>
      </c>
      <c r="AU28" s="97" t="s">
        <v>6</v>
      </c>
      <c r="AV28" s="97" t="s">
        <v>6</v>
      </c>
      <c r="AW28" s="97" t="s">
        <v>6</v>
      </c>
      <c r="AX28" s="97" t="s">
        <v>6</v>
      </c>
      <c r="AY28" s="97" t="s">
        <v>5</v>
      </c>
      <c r="AZ28" s="97" t="s">
        <v>5</v>
      </c>
      <c r="BA28" s="97" t="s">
        <v>5</v>
      </c>
      <c r="BB28" s="97" t="s">
        <v>5</v>
      </c>
    </row>
    <row r="29" spans="1:54" ht="15.75" customHeight="1">
      <c r="A29" s="126">
        <v>72686</v>
      </c>
      <c r="B29" s="175" t="s">
        <v>249</v>
      </c>
      <c r="C29" s="182"/>
      <c r="D29" s="183"/>
      <c r="E29" s="127">
        <v>0</v>
      </c>
      <c r="F29" s="128">
        <f>IF(H29="","",H29-G29)</f>
        <v>44</v>
      </c>
      <c r="G29" s="127">
        <v>90</v>
      </c>
      <c r="H29" s="129">
        <v>134</v>
      </c>
      <c r="I29" s="130">
        <f>IF(AY29="","",AY29)</f>
        <v>3</v>
      </c>
      <c r="J29" s="131"/>
      <c r="K29" s="131"/>
      <c r="L29" s="132"/>
      <c r="M29" s="126">
        <v>93702</v>
      </c>
      <c r="N29" s="175" t="s">
        <v>250</v>
      </c>
      <c r="O29" s="182"/>
      <c r="P29" s="183"/>
      <c r="Q29" s="127">
        <v>1</v>
      </c>
      <c r="R29" s="128">
        <f>IF(T29="","",T29-S29)</f>
        <v>50</v>
      </c>
      <c r="S29" s="127">
        <v>95</v>
      </c>
      <c r="T29" s="129">
        <v>145</v>
      </c>
      <c r="U29" s="130">
        <f>IF(AZ29="","",AZ29)</f>
        <v>4</v>
      </c>
      <c r="V29" s="131"/>
      <c r="W29" s="131"/>
      <c r="X29" s="132"/>
      <c r="Y29" s="126">
        <v>81526</v>
      </c>
      <c r="Z29" s="175" t="s">
        <v>251</v>
      </c>
      <c r="AA29" s="176"/>
      <c r="AB29" s="177"/>
      <c r="AC29" s="127">
        <v>0</v>
      </c>
      <c r="AD29" s="128">
        <f>IF(AF29="","",AF29-AE29)</f>
        <v>52</v>
      </c>
      <c r="AE29" s="127">
        <v>81</v>
      </c>
      <c r="AF29" s="129">
        <v>133</v>
      </c>
      <c r="AG29" s="130">
        <f>IF(BA29="","",BA29)</f>
        <v>2</v>
      </c>
      <c r="AH29" s="131"/>
      <c r="AI29" s="131"/>
      <c r="AJ29" s="132"/>
      <c r="AK29" s="126">
        <v>94599</v>
      </c>
      <c r="AL29" s="175" t="s">
        <v>252</v>
      </c>
      <c r="AM29" s="176"/>
      <c r="AN29" s="177"/>
      <c r="AO29" s="127">
        <v>1</v>
      </c>
      <c r="AP29" s="128">
        <f>IF(AR29="","",AR29-AQ29)</f>
        <v>35</v>
      </c>
      <c r="AQ29" s="127">
        <v>91</v>
      </c>
      <c r="AR29" s="129">
        <v>126</v>
      </c>
      <c r="AS29" s="130">
        <f>IF(BB29="","",BB29)</f>
        <v>1</v>
      </c>
      <c r="AU29" s="97">
        <f>H29</f>
        <v>134</v>
      </c>
      <c r="AV29" s="97">
        <f>T29</f>
        <v>145</v>
      </c>
      <c r="AW29" s="97">
        <f>AF29</f>
        <v>133</v>
      </c>
      <c r="AX29" s="97">
        <f>AR29</f>
        <v>126</v>
      </c>
      <c r="AY29" s="97">
        <f>IF(H29="","",5-RANK(AU29,$AU29:$AX29,0))</f>
        <v>3</v>
      </c>
      <c r="AZ29" s="97">
        <f>IF(T29="","",5-RANK(AV29,$AU29:$AX29,0))</f>
        <v>4</v>
      </c>
      <c r="BA29" s="97">
        <f>IF(AF29="","",5-RANK(AW29,$AU29:$AX29,0))</f>
        <v>2</v>
      </c>
      <c r="BB29" s="97">
        <f>IF(AR29="","",5-RANK(AX29,$AU29:$AX29,0))</f>
        <v>1</v>
      </c>
    </row>
    <row r="30" spans="1:54" ht="15.75">
      <c r="A30" s="134">
        <v>20070</v>
      </c>
      <c r="B30" s="184"/>
      <c r="C30" s="185"/>
      <c r="D30" s="186"/>
      <c r="E30" s="127">
        <v>0</v>
      </c>
      <c r="F30" s="128">
        <f>IF(H30="","",H30-G30)</f>
        <v>51</v>
      </c>
      <c r="G30" s="127">
        <v>96</v>
      </c>
      <c r="H30" s="129">
        <v>147</v>
      </c>
      <c r="I30" s="130">
        <f>IF(AY30="","",AY30)</f>
        <v>4</v>
      </c>
      <c r="J30" s="131"/>
      <c r="K30" s="131"/>
      <c r="L30" s="132"/>
      <c r="M30" s="134">
        <v>34409</v>
      </c>
      <c r="N30" s="184"/>
      <c r="O30" s="185"/>
      <c r="P30" s="186"/>
      <c r="Q30" s="127">
        <v>2</v>
      </c>
      <c r="R30" s="128">
        <f>IF(T30="","",T30-S30)</f>
        <v>44</v>
      </c>
      <c r="S30" s="127">
        <v>103</v>
      </c>
      <c r="T30" s="129">
        <v>147</v>
      </c>
      <c r="U30" s="130">
        <f>IF(AZ30="","",AZ30)</f>
        <v>4</v>
      </c>
      <c r="V30" s="131"/>
      <c r="W30" s="131"/>
      <c r="X30" s="132"/>
      <c r="Y30" s="134">
        <v>25759</v>
      </c>
      <c r="Z30" s="187"/>
      <c r="AA30" s="188"/>
      <c r="AB30" s="189"/>
      <c r="AC30" s="127">
        <v>1</v>
      </c>
      <c r="AD30" s="128">
        <f>IF(AF30="","",AF30-AE30)</f>
        <v>45</v>
      </c>
      <c r="AE30" s="127">
        <v>84</v>
      </c>
      <c r="AF30" s="129">
        <v>129</v>
      </c>
      <c r="AG30" s="130">
        <f>IF(BA30="","",BA30)</f>
        <v>1</v>
      </c>
      <c r="AH30" s="131"/>
      <c r="AI30" s="131"/>
      <c r="AJ30" s="132"/>
      <c r="AK30" s="134">
        <v>27024</v>
      </c>
      <c r="AL30" s="187"/>
      <c r="AM30" s="188"/>
      <c r="AN30" s="189"/>
      <c r="AO30" s="127">
        <v>0</v>
      </c>
      <c r="AP30" s="128">
        <f>IF(AR30="","",AR30-AQ30)</f>
        <v>51</v>
      </c>
      <c r="AQ30" s="127">
        <v>95</v>
      </c>
      <c r="AR30" s="129">
        <v>146</v>
      </c>
      <c r="AS30" s="130">
        <f>IF(BB30="","",BB30)</f>
        <v>2</v>
      </c>
      <c r="AU30" s="97">
        <f>H30</f>
        <v>147</v>
      </c>
      <c r="AV30" s="97">
        <f>T30</f>
        <v>147</v>
      </c>
      <c r="AW30" s="97">
        <f>AF30</f>
        <v>129</v>
      </c>
      <c r="AX30" s="97">
        <f>AR30</f>
        <v>146</v>
      </c>
      <c r="AY30" s="97">
        <f>IF(H30="","",5-RANK(AU30,$AU30:$AX30,0))</f>
        <v>4</v>
      </c>
      <c r="AZ30" s="97">
        <f>IF(T30="","",5-RANK(AV30,$AU30:$AX30,0))</f>
        <v>4</v>
      </c>
      <c r="BA30" s="97">
        <f>IF(AF30="","",5-RANK(AW30,$AU30:$AX30,0))</f>
        <v>1</v>
      </c>
      <c r="BB30" s="97">
        <f>IF(AR30="","",5-RANK(AX30,$AU30:$AX30,0))</f>
        <v>2</v>
      </c>
    </row>
    <row r="31" spans="1:45" ht="15.75">
      <c r="A31" s="135" t="s">
        <v>187</v>
      </c>
      <c r="B31" s="190" t="s">
        <v>195</v>
      </c>
      <c r="C31" s="191"/>
      <c r="D31" s="192"/>
      <c r="E31" s="128"/>
      <c r="F31" s="128"/>
      <c r="G31" s="128"/>
      <c r="H31" s="136"/>
      <c r="I31" s="130"/>
      <c r="J31" s="131"/>
      <c r="K31" s="131"/>
      <c r="L31" s="132"/>
      <c r="M31" s="135" t="s">
        <v>187</v>
      </c>
      <c r="N31" s="190" t="s">
        <v>195</v>
      </c>
      <c r="O31" s="191"/>
      <c r="P31" s="192"/>
      <c r="Q31" s="128"/>
      <c r="R31" s="128"/>
      <c r="S31" s="128"/>
      <c r="T31" s="136"/>
      <c r="U31" s="130"/>
      <c r="V31" s="131"/>
      <c r="W31" s="131"/>
      <c r="X31" s="132"/>
      <c r="Y31" s="135" t="s">
        <v>187</v>
      </c>
      <c r="Z31" s="190" t="s">
        <v>195</v>
      </c>
      <c r="AA31" s="191"/>
      <c r="AB31" s="192"/>
      <c r="AC31" s="128"/>
      <c r="AD31" s="128"/>
      <c r="AE31" s="128"/>
      <c r="AF31" s="136"/>
      <c r="AG31" s="130"/>
      <c r="AH31" s="131"/>
      <c r="AI31" s="131"/>
      <c r="AJ31" s="132"/>
      <c r="AK31" s="135" t="s">
        <v>187</v>
      </c>
      <c r="AL31" s="190" t="s">
        <v>195</v>
      </c>
      <c r="AM31" s="191"/>
      <c r="AN31" s="192"/>
      <c r="AO31" s="128"/>
      <c r="AP31" s="128"/>
      <c r="AQ31" s="128"/>
      <c r="AR31" s="136"/>
      <c r="AS31" s="130"/>
    </row>
    <row r="32" spans="1:54" ht="15.75">
      <c r="A32" s="126"/>
      <c r="B32" s="175"/>
      <c r="C32" s="176"/>
      <c r="D32" s="177"/>
      <c r="E32" s="127">
        <v>1</v>
      </c>
      <c r="F32" s="128">
        <f>IF(H32="","",H32-G32)</f>
        <v>41</v>
      </c>
      <c r="G32" s="127">
        <v>91</v>
      </c>
      <c r="H32" s="129">
        <v>132</v>
      </c>
      <c r="I32" s="130">
        <f>IF(AY32="","",AY32)</f>
        <v>2</v>
      </c>
      <c r="J32" s="131"/>
      <c r="K32" s="131"/>
      <c r="L32" s="132"/>
      <c r="M32" s="126"/>
      <c r="N32" s="175"/>
      <c r="O32" s="176"/>
      <c r="P32" s="177"/>
      <c r="Q32" s="127">
        <v>0</v>
      </c>
      <c r="R32" s="128">
        <f>IF(T32="","",T32-S32)</f>
        <v>61</v>
      </c>
      <c r="S32" s="127">
        <v>97</v>
      </c>
      <c r="T32" s="129">
        <v>158</v>
      </c>
      <c r="U32" s="130">
        <f>IF(AZ32="","",AZ32)</f>
        <v>4</v>
      </c>
      <c r="V32" s="131"/>
      <c r="W32" s="131"/>
      <c r="X32" s="132"/>
      <c r="Y32" s="126"/>
      <c r="Z32" s="175"/>
      <c r="AA32" s="176"/>
      <c r="AB32" s="177"/>
      <c r="AC32" s="127">
        <v>2</v>
      </c>
      <c r="AD32" s="128">
        <f>IF(AF32="","",AF32-AE32)</f>
        <v>54</v>
      </c>
      <c r="AE32" s="127">
        <v>84</v>
      </c>
      <c r="AF32" s="129">
        <v>138</v>
      </c>
      <c r="AG32" s="130">
        <f>IF(BA32="","",BA32)</f>
        <v>3</v>
      </c>
      <c r="AH32" s="131"/>
      <c r="AI32" s="131"/>
      <c r="AJ32" s="132"/>
      <c r="AK32" s="126"/>
      <c r="AL32" s="175"/>
      <c r="AM32" s="176"/>
      <c r="AN32" s="177"/>
      <c r="AO32" s="127">
        <v>2</v>
      </c>
      <c r="AP32" s="128">
        <f>IF(AR32="","",AR32-AQ32)</f>
        <v>35</v>
      </c>
      <c r="AQ32" s="127">
        <v>80</v>
      </c>
      <c r="AR32" s="129">
        <v>115</v>
      </c>
      <c r="AS32" s="130">
        <f>IF(BB32="","",BB32)</f>
        <v>1</v>
      </c>
      <c r="AU32" s="97">
        <f>H32</f>
        <v>132</v>
      </c>
      <c r="AV32" s="97">
        <f>T32</f>
        <v>158</v>
      </c>
      <c r="AW32" s="97">
        <f>AF32</f>
        <v>138</v>
      </c>
      <c r="AX32" s="97">
        <f>AR32</f>
        <v>115</v>
      </c>
      <c r="AY32" s="97">
        <f>IF(H32="","",5-RANK(AU32,$AU32:$AX32,0))</f>
        <v>2</v>
      </c>
      <c r="AZ32" s="97">
        <f>IF(T32="","",5-RANK(AV32,$AU32:$AX32,0))</f>
        <v>4</v>
      </c>
      <c r="BA32" s="97">
        <f>IF(AF32="","",5-RANK(AW32,$AU32:$AX32,0))</f>
        <v>3</v>
      </c>
      <c r="BB32" s="97">
        <f>IF(AR32="","",5-RANK(AX32,$AU32:$AX32,0))</f>
        <v>1</v>
      </c>
    </row>
    <row r="33" spans="1:54" ht="15.75">
      <c r="A33" s="137"/>
      <c r="B33" s="178"/>
      <c r="C33" s="179"/>
      <c r="D33" s="180"/>
      <c r="E33" s="127">
        <v>0</v>
      </c>
      <c r="F33" s="128">
        <f>IF(H33="","",H33-G33)</f>
        <v>52</v>
      </c>
      <c r="G33" s="127">
        <v>91</v>
      </c>
      <c r="H33" s="138">
        <v>143</v>
      </c>
      <c r="I33" s="130">
        <f>IF(AY33="","",AY33)</f>
        <v>4</v>
      </c>
      <c r="J33" s="131"/>
      <c r="K33" s="131"/>
      <c r="L33" s="132"/>
      <c r="M33" s="137"/>
      <c r="N33" s="178"/>
      <c r="O33" s="179"/>
      <c r="P33" s="180"/>
      <c r="Q33" s="127">
        <v>2</v>
      </c>
      <c r="R33" s="128">
        <f>IF(T33="","",T33-S33)</f>
        <v>33</v>
      </c>
      <c r="S33" s="127">
        <v>83</v>
      </c>
      <c r="T33" s="138">
        <v>116</v>
      </c>
      <c r="U33" s="130">
        <f>IF(AZ33="","",AZ33)</f>
        <v>1</v>
      </c>
      <c r="V33" s="131"/>
      <c r="W33" s="131"/>
      <c r="X33" s="132"/>
      <c r="Y33" s="137"/>
      <c r="Z33" s="178"/>
      <c r="AA33" s="179"/>
      <c r="AB33" s="180"/>
      <c r="AC33" s="127">
        <v>1</v>
      </c>
      <c r="AD33" s="128">
        <f>IF(AF33="","",AF33-AE33)</f>
        <v>45</v>
      </c>
      <c r="AE33" s="127">
        <v>86</v>
      </c>
      <c r="AF33" s="138">
        <v>131</v>
      </c>
      <c r="AG33" s="130">
        <f>IF(BA33="","",BA33)</f>
        <v>2</v>
      </c>
      <c r="AH33" s="131"/>
      <c r="AI33" s="131"/>
      <c r="AJ33" s="132"/>
      <c r="AK33" s="137"/>
      <c r="AL33" s="178"/>
      <c r="AM33" s="179"/>
      <c r="AN33" s="180"/>
      <c r="AO33" s="127">
        <v>0</v>
      </c>
      <c r="AP33" s="128">
        <f>IF(AR33="","",AR33-AQ33)</f>
        <v>45</v>
      </c>
      <c r="AQ33" s="127">
        <v>98</v>
      </c>
      <c r="AR33" s="138">
        <v>143</v>
      </c>
      <c r="AS33" s="130">
        <f>IF(BB33="","",BB33)</f>
        <v>4</v>
      </c>
      <c r="AU33" s="97">
        <f>H33</f>
        <v>143</v>
      </c>
      <c r="AV33" s="97">
        <f>T33</f>
        <v>116</v>
      </c>
      <c r="AW33" s="97">
        <f>AF33</f>
        <v>131</v>
      </c>
      <c r="AX33" s="97">
        <f>AR33</f>
        <v>143</v>
      </c>
      <c r="AY33" s="97">
        <f>IF(H33="","",5-RANK(AU33,$AU33:$AX33,0))</f>
        <v>4</v>
      </c>
      <c r="AZ33" s="97">
        <f>IF(T33="","",5-RANK(AV33,$AU33:$AX33,0))</f>
        <v>1</v>
      </c>
      <c r="BA33" s="97">
        <f>IF(AF33="","",5-RANK(AW33,$AU33:$AX33,0))</f>
        <v>2</v>
      </c>
      <c r="BB33" s="97">
        <f>IF(AR33="","",5-RANK(AX33,$AU33:$AX33,0))</f>
        <v>4</v>
      </c>
    </row>
    <row r="34" spans="1:45" ht="14.25">
      <c r="A34" s="139"/>
      <c r="B34" s="140"/>
      <c r="C34" s="140"/>
      <c r="D34" s="140"/>
      <c r="E34" s="141">
        <f>IF(E29="","",SUM(E29:E30,E32:E33))</f>
        <v>1</v>
      </c>
      <c r="F34" s="142">
        <f>IF(F29="","",SUM(F29:F30,F32:F33))</f>
        <v>188</v>
      </c>
      <c r="G34" s="141">
        <f>IF(G29="","",SUM(G29:G30,G32:G33))</f>
        <v>368</v>
      </c>
      <c r="H34" s="143">
        <f>IF(H29="","",SUM(H29:H30,H32:H33))</f>
        <v>556</v>
      </c>
      <c r="I34" s="144">
        <f>IF(I29="","",SUM(I29:I30,I32:I33))</f>
        <v>13</v>
      </c>
      <c r="J34" s="132"/>
      <c r="K34" s="132"/>
      <c r="L34" s="132"/>
      <c r="M34" s="139"/>
      <c r="N34" s="140"/>
      <c r="O34" s="140"/>
      <c r="P34" s="140"/>
      <c r="Q34" s="141">
        <f>IF(Q29="","",SUM(Q29:Q30,Q32:Q33))</f>
        <v>5</v>
      </c>
      <c r="R34" s="142">
        <f>IF(R29="","",SUM(R29:R30,R32:R33))</f>
        <v>188</v>
      </c>
      <c r="S34" s="141">
        <f>IF(S29="","",SUM(S29:S30,S32:S33))</f>
        <v>378</v>
      </c>
      <c r="T34" s="143">
        <f>IF(T29="","",SUM(T29:T30,T32:T33))</f>
        <v>566</v>
      </c>
      <c r="U34" s="144">
        <f>IF(U29="","",SUM(U29:U30,U32:U33))</f>
        <v>13</v>
      </c>
      <c r="V34" s="132"/>
      <c r="W34" s="132"/>
      <c r="X34" s="132"/>
      <c r="Y34" s="139"/>
      <c r="Z34" s="140"/>
      <c r="AA34" s="140"/>
      <c r="AB34" s="140"/>
      <c r="AC34" s="141">
        <f>IF(AC29="","",SUM(AC29:AC30,AC32:AC33))</f>
        <v>4</v>
      </c>
      <c r="AD34" s="142">
        <f>IF(AD29="","",SUM(AD29:AD30,AD32:AD33))</f>
        <v>196</v>
      </c>
      <c r="AE34" s="141">
        <f>IF(AE29="","",SUM(AE29:AE30,AE32:AE33))</f>
        <v>335</v>
      </c>
      <c r="AF34" s="143">
        <f>IF(AF29="","",SUM(AF29:AF30,AF32:AF33))</f>
        <v>531</v>
      </c>
      <c r="AG34" s="144">
        <f>IF(AG29="","",SUM(AG29:AG30,AG32:AG33))</f>
        <v>8</v>
      </c>
      <c r="AH34" s="132"/>
      <c r="AI34" s="132"/>
      <c r="AJ34" s="132"/>
      <c r="AK34" s="139"/>
      <c r="AL34" s="140"/>
      <c r="AM34" s="140"/>
      <c r="AN34" s="140"/>
      <c r="AO34" s="141">
        <f>IF(AO29="","",SUM(AO29:AO30,AO32:AO33))</f>
        <v>3</v>
      </c>
      <c r="AP34" s="142">
        <f>IF(AP29="","",SUM(AP29:AP30,AP32:AP33))</f>
        <v>166</v>
      </c>
      <c r="AQ34" s="141">
        <f>IF(AQ29="","",SUM(AQ29:AQ30,AQ32:AQ33))</f>
        <v>364</v>
      </c>
      <c r="AR34" s="143">
        <f>IF(AR29="","",SUM(AR29:AR30,AR32:AR33))</f>
        <v>530</v>
      </c>
      <c r="AS34" s="144">
        <f>IF(AS29="","",SUM(AS29:AS30,AS32:AS33))</f>
        <v>8</v>
      </c>
    </row>
    <row r="35" spans="1:54" ht="14.25">
      <c r="A35" s="122" t="s">
        <v>187</v>
      </c>
      <c r="B35" s="193" t="s">
        <v>188</v>
      </c>
      <c r="C35" s="194"/>
      <c r="D35" s="195"/>
      <c r="E35" s="124" t="s">
        <v>115</v>
      </c>
      <c r="F35" s="124" t="s">
        <v>189</v>
      </c>
      <c r="G35" s="124" t="s">
        <v>85</v>
      </c>
      <c r="H35" s="123" t="s">
        <v>190</v>
      </c>
      <c r="I35" s="125" t="s">
        <v>5</v>
      </c>
      <c r="J35" s="120"/>
      <c r="K35" s="120"/>
      <c r="L35" s="120"/>
      <c r="M35" s="122" t="s">
        <v>187</v>
      </c>
      <c r="N35" s="193" t="s">
        <v>188</v>
      </c>
      <c r="O35" s="194"/>
      <c r="P35" s="195"/>
      <c r="Q35" s="124" t="s">
        <v>115</v>
      </c>
      <c r="R35" s="124" t="s">
        <v>189</v>
      </c>
      <c r="S35" s="124" t="s">
        <v>85</v>
      </c>
      <c r="T35" s="123" t="s">
        <v>190</v>
      </c>
      <c r="U35" s="125" t="s">
        <v>5</v>
      </c>
      <c r="V35" s="120"/>
      <c r="W35" s="120"/>
      <c r="X35" s="120"/>
      <c r="Y35" s="122" t="s">
        <v>187</v>
      </c>
      <c r="Z35" s="193" t="s">
        <v>188</v>
      </c>
      <c r="AA35" s="194"/>
      <c r="AB35" s="195"/>
      <c r="AC35" s="124" t="s">
        <v>115</v>
      </c>
      <c r="AD35" s="124" t="s">
        <v>189</v>
      </c>
      <c r="AE35" s="124" t="s">
        <v>85</v>
      </c>
      <c r="AF35" s="123" t="s">
        <v>190</v>
      </c>
      <c r="AG35" s="125" t="s">
        <v>5</v>
      </c>
      <c r="AH35" s="120"/>
      <c r="AI35" s="120"/>
      <c r="AJ35" s="120"/>
      <c r="AK35" s="122" t="s">
        <v>187</v>
      </c>
      <c r="AL35" s="193" t="s">
        <v>188</v>
      </c>
      <c r="AM35" s="194"/>
      <c r="AN35" s="195"/>
      <c r="AO35" s="124" t="s">
        <v>115</v>
      </c>
      <c r="AP35" s="124" t="s">
        <v>189</v>
      </c>
      <c r="AQ35" s="124" t="s">
        <v>85</v>
      </c>
      <c r="AR35" s="123" t="s">
        <v>190</v>
      </c>
      <c r="AS35" s="125" t="s">
        <v>5</v>
      </c>
      <c r="AU35" s="97" t="s">
        <v>6</v>
      </c>
      <c r="AV35" s="97" t="s">
        <v>6</v>
      </c>
      <c r="AW35" s="97" t="s">
        <v>6</v>
      </c>
      <c r="AX35" s="97" t="s">
        <v>6</v>
      </c>
      <c r="AY35" s="97" t="s">
        <v>5</v>
      </c>
      <c r="AZ35" s="97" t="s">
        <v>5</v>
      </c>
      <c r="BA35" s="97" t="s">
        <v>5</v>
      </c>
      <c r="BB35" s="97" t="s">
        <v>5</v>
      </c>
    </row>
    <row r="36" spans="1:54" ht="15.75" customHeight="1">
      <c r="A36" s="126">
        <v>72701</v>
      </c>
      <c r="B36" s="175" t="s">
        <v>253</v>
      </c>
      <c r="C36" s="182"/>
      <c r="D36" s="183"/>
      <c r="E36" s="127">
        <v>4</v>
      </c>
      <c r="F36" s="128">
        <f>IF(H36="","",H36-G36)</f>
        <v>25</v>
      </c>
      <c r="G36" s="127">
        <v>86</v>
      </c>
      <c r="H36" s="129">
        <v>111</v>
      </c>
      <c r="I36" s="130">
        <f>IF(AY36="","",AY36)</f>
        <v>1</v>
      </c>
      <c r="J36" s="131"/>
      <c r="K36" s="131"/>
      <c r="L36" s="132"/>
      <c r="M36" s="126">
        <v>94172</v>
      </c>
      <c r="N36" s="175" t="s">
        <v>254</v>
      </c>
      <c r="O36" s="182"/>
      <c r="P36" s="183"/>
      <c r="Q36" s="127">
        <v>1</v>
      </c>
      <c r="R36" s="128">
        <f>IF(T36="","",T36-S36)</f>
        <v>51</v>
      </c>
      <c r="S36" s="127">
        <v>95</v>
      </c>
      <c r="T36" s="129">
        <v>146</v>
      </c>
      <c r="U36" s="130">
        <f>IF(AZ36="","",AZ36)</f>
        <v>4</v>
      </c>
      <c r="V36" s="131"/>
      <c r="W36" s="131"/>
      <c r="X36" s="132"/>
      <c r="Y36" s="126">
        <v>1510</v>
      </c>
      <c r="Z36" s="175" t="s">
        <v>255</v>
      </c>
      <c r="AA36" s="176"/>
      <c r="AB36" s="177"/>
      <c r="AC36" s="127">
        <v>1</v>
      </c>
      <c r="AD36" s="128">
        <f>IF(AF36="","",AF36-AE36)</f>
        <v>35</v>
      </c>
      <c r="AE36" s="127">
        <v>79</v>
      </c>
      <c r="AF36" s="129">
        <v>114</v>
      </c>
      <c r="AG36" s="130">
        <f>IF(BA36="","",BA36)</f>
        <v>2</v>
      </c>
      <c r="AH36" s="131"/>
      <c r="AI36" s="131"/>
      <c r="AJ36" s="132"/>
      <c r="AK36" s="126">
        <v>94608</v>
      </c>
      <c r="AL36" s="175" t="s">
        <v>256</v>
      </c>
      <c r="AM36" s="176"/>
      <c r="AN36" s="177"/>
      <c r="AO36" s="127">
        <v>0</v>
      </c>
      <c r="AP36" s="128">
        <f>IF(AR36="","",AR36-AQ36)</f>
        <v>45</v>
      </c>
      <c r="AQ36" s="127">
        <v>98</v>
      </c>
      <c r="AR36" s="129">
        <v>143</v>
      </c>
      <c r="AS36" s="130">
        <f>IF(BB36="","",BB36)</f>
        <v>3</v>
      </c>
      <c r="AU36" s="97">
        <f>H36</f>
        <v>111</v>
      </c>
      <c r="AV36" s="97">
        <f>T36</f>
        <v>146</v>
      </c>
      <c r="AW36" s="97">
        <f>AF36</f>
        <v>114</v>
      </c>
      <c r="AX36" s="97">
        <f>AR36</f>
        <v>143</v>
      </c>
      <c r="AY36" s="97">
        <f>IF(H36="","",5-RANK(AU36,$AU36:$AX36,0))</f>
        <v>1</v>
      </c>
      <c r="AZ36" s="97">
        <f>IF(T36="","",5-RANK(AV36,$AU36:$AX36,0))</f>
        <v>4</v>
      </c>
      <c r="BA36" s="97">
        <f>IF(AF36="","",5-RANK(AW36,$AU36:$AX36,0))</f>
        <v>2</v>
      </c>
      <c r="BB36" s="97">
        <f>IF(AR36="","",5-RANK(AX36,$AU36:$AX36,0))</f>
        <v>3</v>
      </c>
    </row>
    <row r="37" spans="1:54" ht="15.75">
      <c r="A37" s="134">
        <v>18293</v>
      </c>
      <c r="B37" s="184"/>
      <c r="C37" s="185"/>
      <c r="D37" s="186"/>
      <c r="E37" s="127">
        <v>1</v>
      </c>
      <c r="F37" s="128">
        <f>IF(H37="","",H37-G37)</f>
        <v>44</v>
      </c>
      <c r="G37" s="127">
        <v>84</v>
      </c>
      <c r="H37" s="129">
        <v>128</v>
      </c>
      <c r="I37" s="130">
        <f>IF(AY37="","",AY37)</f>
        <v>2</v>
      </c>
      <c r="J37" s="131"/>
      <c r="K37" s="131"/>
      <c r="L37" s="132"/>
      <c r="M37" s="134">
        <v>33392</v>
      </c>
      <c r="N37" s="184"/>
      <c r="O37" s="185"/>
      <c r="P37" s="186"/>
      <c r="Q37" s="127">
        <v>0</v>
      </c>
      <c r="R37" s="128">
        <f>IF(T37="","",T37-S37)</f>
        <v>42</v>
      </c>
      <c r="S37" s="127">
        <v>74</v>
      </c>
      <c r="T37" s="129">
        <v>116</v>
      </c>
      <c r="U37" s="130">
        <f>IF(AZ37="","",AZ37)</f>
        <v>1</v>
      </c>
      <c r="V37" s="131"/>
      <c r="W37" s="131"/>
      <c r="X37" s="132"/>
      <c r="Y37" s="134">
        <v>28818</v>
      </c>
      <c r="Z37" s="187"/>
      <c r="AA37" s="188"/>
      <c r="AB37" s="189"/>
      <c r="AC37" s="127">
        <v>1</v>
      </c>
      <c r="AD37" s="128">
        <f>IF(AF37="","",AF37-AE37)</f>
        <v>57</v>
      </c>
      <c r="AE37" s="127">
        <v>90</v>
      </c>
      <c r="AF37" s="129">
        <v>147</v>
      </c>
      <c r="AG37" s="130">
        <f>IF(BA37="","",BA37)</f>
        <v>4</v>
      </c>
      <c r="AH37" s="131"/>
      <c r="AI37" s="131"/>
      <c r="AJ37" s="132"/>
      <c r="AK37" s="134">
        <v>30972</v>
      </c>
      <c r="AL37" s="187"/>
      <c r="AM37" s="188"/>
      <c r="AN37" s="189"/>
      <c r="AO37" s="127">
        <v>0</v>
      </c>
      <c r="AP37" s="128">
        <f>IF(AR37="","",AR37-AQ37)</f>
        <v>45</v>
      </c>
      <c r="AQ37" s="127">
        <v>92</v>
      </c>
      <c r="AR37" s="129">
        <v>137</v>
      </c>
      <c r="AS37" s="130">
        <f>IF(BB37="","",BB37)</f>
        <v>3</v>
      </c>
      <c r="AU37" s="97">
        <f>H37</f>
        <v>128</v>
      </c>
      <c r="AV37" s="97">
        <f>T37</f>
        <v>116</v>
      </c>
      <c r="AW37" s="97">
        <f>AF37</f>
        <v>147</v>
      </c>
      <c r="AX37" s="97">
        <f>AR37</f>
        <v>137</v>
      </c>
      <c r="AY37" s="97">
        <f>IF(H37="","",5-RANK(AU37,$AU37:$AX37,0))</f>
        <v>2</v>
      </c>
      <c r="AZ37" s="97">
        <f>IF(T37="","",5-RANK(AV37,$AU37:$AX37,0))</f>
        <v>1</v>
      </c>
      <c r="BA37" s="97">
        <f>IF(AF37="","",5-RANK(AW37,$AU37:$AX37,0))</f>
        <v>4</v>
      </c>
      <c r="BB37" s="97">
        <f>IF(AR37="","",5-RANK(AX37,$AU37:$AX37,0))</f>
        <v>3</v>
      </c>
    </row>
    <row r="38" spans="1:45" ht="15.75">
      <c r="A38" s="135" t="s">
        <v>187</v>
      </c>
      <c r="B38" s="190" t="s">
        <v>195</v>
      </c>
      <c r="C38" s="191"/>
      <c r="D38" s="192"/>
      <c r="E38" s="128"/>
      <c r="F38" s="128"/>
      <c r="G38" s="128"/>
      <c r="H38" s="136"/>
      <c r="I38" s="130"/>
      <c r="J38" s="131"/>
      <c r="K38" s="131"/>
      <c r="L38" s="132"/>
      <c r="M38" s="135" t="s">
        <v>187</v>
      </c>
      <c r="N38" s="190" t="s">
        <v>195</v>
      </c>
      <c r="O38" s="191"/>
      <c r="P38" s="192"/>
      <c r="Q38" s="128"/>
      <c r="R38" s="128"/>
      <c r="S38" s="128"/>
      <c r="T38" s="136"/>
      <c r="U38" s="130"/>
      <c r="V38" s="131"/>
      <c r="W38" s="131"/>
      <c r="X38" s="132"/>
      <c r="Y38" s="135" t="s">
        <v>187</v>
      </c>
      <c r="Z38" s="190" t="s">
        <v>195</v>
      </c>
      <c r="AA38" s="191"/>
      <c r="AB38" s="192"/>
      <c r="AC38" s="128"/>
      <c r="AD38" s="128"/>
      <c r="AE38" s="128"/>
      <c r="AF38" s="136"/>
      <c r="AG38" s="130"/>
      <c r="AH38" s="131"/>
      <c r="AI38" s="131"/>
      <c r="AJ38" s="132"/>
      <c r="AK38" s="135" t="s">
        <v>187</v>
      </c>
      <c r="AL38" s="190" t="s">
        <v>195</v>
      </c>
      <c r="AM38" s="191"/>
      <c r="AN38" s="192"/>
      <c r="AO38" s="128"/>
      <c r="AP38" s="128"/>
      <c r="AQ38" s="128"/>
      <c r="AR38" s="136"/>
      <c r="AS38" s="130"/>
    </row>
    <row r="39" spans="1:54" ht="15.75">
      <c r="A39" s="126"/>
      <c r="B39" s="175"/>
      <c r="C39" s="176"/>
      <c r="D39" s="177"/>
      <c r="E39" s="127">
        <v>0</v>
      </c>
      <c r="F39" s="128">
        <f>IF(H39="","",H39-G39)</f>
        <v>53</v>
      </c>
      <c r="G39" s="127">
        <v>104</v>
      </c>
      <c r="H39" s="129">
        <v>157</v>
      </c>
      <c r="I39" s="130">
        <f>IF(AY39="","",AY39)</f>
        <v>4</v>
      </c>
      <c r="J39" s="131"/>
      <c r="K39" s="131"/>
      <c r="L39" s="132"/>
      <c r="M39" s="126"/>
      <c r="N39" s="175"/>
      <c r="O39" s="176"/>
      <c r="P39" s="177"/>
      <c r="Q39" s="127">
        <v>2</v>
      </c>
      <c r="R39" s="128">
        <f>IF(T39="","",T39-S39)</f>
        <v>54</v>
      </c>
      <c r="S39" s="127">
        <v>95</v>
      </c>
      <c r="T39" s="129">
        <v>149</v>
      </c>
      <c r="U39" s="130">
        <f>IF(AZ39="","",AZ39)</f>
        <v>3</v>
      </c>
      <c r="V39" s="131"/>
      <c r="W39" s="131"/>
      <c r="X39" s="132"/>
      <c r="Y39" s="126"/>
      <c r="Z39" s="175"/>
      <c r="AA39" s="176"/>
      <c r="AB39" s="177"/>
      <c r="AC39" s="127">
        <v>0</v>
      </c>
      <c r="AD39" s="128">
        <f>IF(AF39="","",AF39-AE39)</f>
        <v>33</v>
      </c>
      <c r="AE39" s="127">
        <v>89</v>
      </c>
      <c r="AF39" s="129">
        <v>122</v>
      </c>
      <c r="AG39" s="130">
        <f>IF(BA39="","",BA39)</f>
        <v>1</v>
      </c>
      <c r="AH39" s="131"/>
      <c r="AI39" s="131"/>
      <c r="AJ39" s="132"/>
      <c r="AK39" s="126"/>
      <c r="AL39" s="175"/>
      <c r="AM39" s="176"/>
      <c r="AN39" s="177"/>
      <c r="AO39" s="127">
        <v>1</v>
      </c>
      <c r="AP39" s="128">
        <f>IF(AR39="","",AR39-AQ39)</f>
        <v>40</v>
      </c>
      <c r="AQ39" s="127">
        <v>96</v>
      </c>
      <c r="AR39" s="129">
        <v>136</v>
      </c>
      <c r="AS39" s="130">
        <f>IF(BB39="","",BB39)</f>
        <v>2</v>
      </c>
      <c r="AU39" s="97">
        <f>H39</f>
        <v>157</v>
      </c>
      <c r="AV39" s="97">
        <f>T39</f>
        <v>149</v>
      </c>
      <c r="AW39" s="97">
        <f>AF39</f>
        <v>122</v>
      </c>
      <c r="AX39" s="97">
        <f>AR39</f>
        <v>136</v>
      </c>
      <c r="AY39" s="97">
        <f>IF(H39="","",5-RANK(AU39,$AU39:$AX39,0))</f>
        <v>4</v>
      </c>
      <c r="AZ39" s="97">
        <f>IF(T39="","",5-RANK(AV39,$AU39:$AX39,0))</f>
        <v>3</v>
      </c>
      <c r="BA39" s="97">
        <f>IF(AF39="","",5-RANK(AW39,$AU39:$AX39,0))</f>
        <v>1</v>
      </c>
      <c r="BB39" s="97">
        <f>IF(AR39="","",5-RANK(AX39,$AU39:$AX39,0))</f>
        <v>2</v>
      </c>
    </row>
    <row r="40" spans="1:54" ht="15.75">
      <c r="A40" s="137"/>
      <c r="B40" s="178"/>
      <c r="C40" s="179"/>
      <c r="D40" s="180"/>
      <c r="E40" s="127">
        <v>1</v>
      </c>
      <c r="F40" s="128">
        <f>IF(H40="","",H40-G40)</f>
        <v>45</v>
      </c>
      <c r="G40" s="127">
        <v>86</v>
      </c>
      <c r="H40" s="138">
        <v>131</v>
      </c>
      <c r="I40" s="130">
        <f>IF(AY40="","",AY40)</f>
        <v>3</v>
      </c>
      <c r="J40" s="131"/>
      <c r="K40" s="131"/>
      <c r="L40" s="132"/>
      <c r="M40" s="137"/>
      <c r="N40" s="178"/>
      <c r="O40" s="179"/>
      <c r="P40" s="180"/>
      <c r="Q40" s="127">
        <v>0</v>
      </c>
      <c r="R40" s="128">
        <f>IF(T40="","",T40-S40)</f>
        <v>42</v>
      </c>
      <c r="S40" s="127">
        <v>91</v>
      </c>
      <c r="T40" s="138">
        <v>133</v>
      </c>
      <c r="U40" s="130">
        <f>IF(AZ40="","",AZ40)</f>
        <v>4</v>
      </c>
      <c r="V40" s="131"/>
      <c r="W40" s="131"/>
      <c r="X40" s="132"/>
      <c r="Y40" s="137"/>
      <c r="Z40" s="178"/>
      <c r="AA40" s="179"/>
      <c r="AB40" s="180"/>
      <c r="AC40" s="127">
        <v>1</v>
      </c>
      <c r="AD40" s="128">
        <f>IF(AF40="","",AF40-AE40)</f>
        <v>35</v>
      </c>
      <c r="AE40" s="127">
        <v>89</v>
      </c>
      <c r="AF40" s="138">
        <v>124</v>
      </c>
      <c r="AG40" s="130">
        <f>IF(BA40="","",BA40)</f>
        <v>2</v>
      </c>
      <c r="AH40" s="131"/>
      <c r="AI40" s="131"/>
      <c r="AJ40" s="132"/>
      <c r="AK40" s="137"/>
      <c r="AL40" s="178"/>
      <c r="AM40" s="179"/>
      <c r="AN40" s="180"/>
      <c r="AO40" s="127">
        <v>2</v>
      </c>
      <c r="AP40" s="128">
        <f>IF(AR40="","",AR40-AQ40)</f>
        <v>41</v>
      </c>
      <c r="AQ40" s="127">
        <v>82</v>
      </c>
      <c r="AR40" s="138">
        <v>123</v>
      </c>
      <c r="AS40" s="130">
        <f>IF(BB40="","",BB40)</f>
        <v>1</v>
      </c>
      <c r="AU40" s="97">
        <f>H40</f>
        <v>131</v>
      </c>
      <c r="AV40" s="97">
        <f>T40</f>
        <v>133</v>
      </c>
      <c r="AW40" s="97">
        <f>AF40</f>
        <v>124</v>
      </c>
      <c r="AX40" s="97">
        <f>AR40</f>
        <v>123</v>
      </c>
      <c r="AY40" s="97">
        <f>IF(H40="","",5-RANK(AU40,$AU40:$AX40,0))</f>
        <v>3</v>
      </c>
      <c r="AZ40" s="97">
        <f>IF(T40="","",5-RANK(AV40,$AU40:$AX40,0))</f>
        <v>4</v>
      </c>
      <c r="BA40" s="97">
        <f>IF(AF40="","",5-RANK(AW40,$AU40:$AX40,0))</f>
        <v>2</v>
      </c>
      <c r="BB40" s="97">
        <f>IF(AR40="","",5-RANK(AX40,$AU40:$AX40,0))</f>
        <v>1</v>
      </c>
    </row>
    <row r="41" spans="1:45" ht="14.25">
      <c r="A41" s="139"/>
      <c r="B41" s="140"/>
      <c r="C41" s="140"/>
      <c r="D41" s="140"/>
      <c r="E41" s="141">
        <f>IF(E36="","",SUM(E36:E37,E39:E40))</f>
        <v>6</v>
      </c>
      <c r="F41" s="142">
        <f>IF(F36="","",SUM(F36:F37,F39:F40))</f>
        <v>167</v>
      </c>
      <c r="G41" s="141">
        <f>IF(G36="","",SUM(G36:G37,G39:G40))</f>
        <v>360</v>
      </c>
      <c r="H41" s="143">
        <f>IF(H36="","",SUM(H36:H37,H39:H40))</f>
        <v>527</v>
      </c>
      <c r="I41" s="144">
        <f>IF(I36="","",SUM(I36:I37,I39:I40))</f>
        <v>10</v>
      </c>
      <c r="J41" s="132"/>
      <c r="K41" s="132"/>
      <c r="L41" s="132"/>
      <c r="M41" s="139"/>
      <c r="N41" s="140"/>
      <c r="O41" s="140"/>
      <c r="P41" s="140"/>
      <c r="Q41" s="141">
        <f>IF(Q36="","",SUM(Q36:Q37,Q39:Q40))</f>
        <v>3</v>
      </c>
      <c r="R41" s="142">
        <f>IF(R36="","",SUM(R36:R37,R39:R40))</f>
        <v>189</v>
      </c>
      <c r="S41" s="141">
        <f>IF(S36="","",SUM(S36:S37,S39:S40))</f>
        <v>355</v>
      </c>
      <c r="T41" s="143">
        <f>IF(T36="","",SUM(T36:T37,T39:T40))</f>
        <v>544</v>
      </c>
      <c r="U41" s="144">
        <f>IF(U36="","",SUM(U36:U37,U39:U40))</f>
        <v>12</v>
      </c>
      <c r="V41" s="132"/>
      <c r="W41" s="132"/>
      <c r="X41" s="132"/>
      <c r="Y41" s="139"/>
      <c r="Z41" s="140"/>
      <c r="AA41" s="140"/>
      <c r="AB41" s="140"/>
      <c r="AC41" s="141">
        <f>IF(AC36="","",SUM(AC36:AC37,AC39:AC40))</f>
        <v>3</v>
      </c>
      <c r="AD41" s="142">
        <f>IF(AD36="","",SUM(AD36:AD37,AD39:AD40))</f>
        <v>160</v>
      </c>
      <c r="AE41" s="141">
        <f>IF(AE36="","",SUM(AE36:AE37,AE39:AE40))</f>
        <v>347</v>
      </c>
      <c r="AF41" s="143">
        <f>IF(AF36="","",SUM(AF36:AF37,AF39:AF40))</f>
        <v>507</v>
      </c>
      <c r="AG41" s="144">
        <f>IF(AG36="","",SUM(AG36:AG37,AG39:AG40))</f>
        <v>9</v>
      </c>
      <c r="AH41" s="132"/>
      <c r="AI41" s="132"/>
      <c r="AJ41" s="132"/>
      <c r="AK41" s="139"/>
      <c r="AL41" s="140"/>
      <c r="AM41" s="140"/>
      <c r="AN41" s="140"/>
      <c r="AO41" s="141">
        <f>IF(AO36="","",SUM(AO36:AO37,AO39:AO40))</f>
        <v>3</v>
      </c>
      <c r="AP41" s="142">
        <f>IF(AP36="","",SUM(AP36:AP37,AP39:AP40))</f>
        <v>171</v>
      </c>
      <c r="AQ41" s="141">
        <f>IF(AQ36="","",SUM(AQ36:AQ37,AQ39:AQ40))</f>
        <v>368</v>
      </c>
      <c r="AR41" s="143">
        <f>IF(AR36="","",SUM(AR36:AR37,AR39:AR40))</f>
        <v>539</v>
      </c>
      <c r="AS41" s="144">
        <f>IF(AS36="","",SUM(AS36:AS37,AS39:AS40))</f>
        <v>9</v>
      </c>
    </row>
    <row r="42" spans="1:54" ht="14.25">
      <c r="A42" s="122" t="s">
        <v>187</v>
      </c>
      <c r="B42" s="193" t="s">
        <v>188</v>
      </c>
      <c r="C42" s="194"/>
      <c r="D42" s="195"/>
      <c r="E42" s="124" t="s">
        <v>115</v>
      </c>
      <c r="F42" s="124" t="s">
        <v>189</v>
      </c>
      <c r="G42" s="124" t="s">
        <v>85</v>
      </c>
      <c r="H42" s="123" t="s">
        <v>190</v>
      </c>
      <c r="I42" s="125" t="s">
        <v>5</v>
      </c>
      <c r="J42" s="120"/>
      <c r="K42" s="120"/>
      <c r="L42" s="120"/>
      <c r="M42" s="122" t="s">
        <v>187</v>
      </c>
      <c r="N42" s="193" t="s">
        <v>188</v>
      </c>
      <c r="O42" s="194"/>
      <c r="P42" s="195"/>
      <c r="Q42" s="124" t="s">
        <v>115</v>
      </c>
      <c r="R42" s="124" t="s">
        <v>189</v>
      </c>
      <c r="S42" s="124" t="s">
        <v>85</v>
      </c>
      <c r="T42" s="123" t="s">
        <v>190</v>
      </c>
      <c r="U42" s="125" t="s">
        <v>5</v>
      </c>
      <c r="V42" s="120"/>
      <c r="W42" s="120"/>
      <c r="X42" s="120"/>
      <c r="Y42" s="122" t="s">
        <v>187</v>
      </c>
      <c r="Z42" s="193" t="s">
        <v>188</v>
      </c>
      <c r="AA42" s="194"/>
      <c r="AB42" s="195"/>
      <c r="AC42" s="124" t="s">
        <v>115</v>
      </c>
      <c r="AD42" s="124" t="s">
        <v>189</v>
      </c>
      <c r="AE42" s="124" t="s">
        <v>85</v>
      </c>
      <c r="AF42" s="123" t="s">
        <v>190</v>
      </c>
      <c r="AG42" s="125" t="s">
        <v>5</v>
      </c>
      <c r="AH42" s="120"/>
      <c r="AI42" s="120"/>
      <c r="AJ42" s="120"/>
      <c r="AK42" s="122" t="s">
        <v>187</v>
      </c>
      <c r="AL42" s="193" t="s">
        <v>188</v>
      </c>
      <c r="AM42" s="194"/>
      <c r="AN42" s="195"/>
      <c r="AO42" s="124" t="s">
        <v>115</v>
      </c>
      <c r="AP42" s="124" t="s">
        <v>189</v>
      </c>
      <c r="AQ42" s="124" t="s">
        <v>85</v>
      </c>
      <c r="AR42" s="123" t="s">
        <v>190</v>
      </c>
      <c r="AS42" s="125" t="s">
        <v>5</v>
      </c>
      <c r="AU42" s="97" t="s">
        <v>6</v>
      </c>
      <c r="AV42" s="97" t="s">
        <v>6</v>
      </c>
      <c r="AW42" s="97" t="s">
        <v>6</v>
      </c>
      <c r="AX42" s="97" t="s">
        <v>6</v>
      </c>
      <c r="AY42" s="97" t="s">
        <v>5</v>
      </c>
      <c r="AZ42" s="97" t="s">
        <v>5</v>
      </c>
      <c r="BA42" s="97" t="s">
        <v>5</v>
      </c>
      <c r="BB42" s="97" t="s">
        <v>5</v>
      </c>
    </row>
    <row r="43" spans="1:54" ht="15.75">
      <c r="A43" s="126">
        <v>93358</v>
      </c>
      <c r="B43" s="175" t="s">
        <v>257</v>
      </c>
      <c r="C43" s="182"/>
      <c r="D43" s="183"/>
      <c r="E43" s="127">
        <v>1</v>
      </c>
      <c r="F43" s="128">
        <f>IF(H43="","",H43-G43)</f>
        <v>40</v>
      </c>
      <c r="G43" s="127">
        <v>96</v>
      </c>
      <c r="H43" s="129">
        <v>136</v>
      </c>
      <c r="I43" s="130">
        <f>IF(AY43="","",AY43)</f>
        <v>3</v>
      </c>
      <c r="J43" s="131"/>
      <c r="K43" s="131"/>
      <c r="L43" s="132"/>
      <c r="M43" s="126">
        <v>94191</v>
      </c>
      <c r="N43" s="175" t="s">
        <v>258</v>
      </c>
      <c r="O43" s="182"/>
      <c r="P43" s="183"/>
      <c r="Q43" s="127">
        <v>2</v>
      </c>
      <c r="R43" s="128">
        <f>IF(T43="","",T43-S43)</f>
        <v>33</v>
      </c>
      <c r="S43" s="127">
        <v>87</v>
      </c>
      <c r="T43" s="129">
        <v>120</v>
      </c>
      <c r="U43" s="130">
        <f>IF(AZ43="","",AZ43)</f>
        <v>1</v>
      </c>
      <c r="V43" s="131"/>
      <c r="W43" s="131"/>
      <c r="X43" s="132"/>
      <c r="Y43" s="126">
        <v>81524</v>
      </c>
      <c r="Z43" s="175" t="s">
        <v>259</v>
      </c>
      <c r="AA43" s="176"/>
      <c r="AB43" s="177"/>
      <c r="AC43" s="127">
        <v>0</v>
      </c>
      <c r="AD43" s="128">
        <f>IF(AF43="","",AF43-AE43)</f>
        <v>62</v>
      </c>
      <c r="AE43" s="127">
        <v>93</v>
      </c>
      <c r="AF43" s="129">
        <v>155</v>
      </c>
      <c r="AG43" s="130">
        <f>IF(BA43="","",BA43)</f>
        <v>4</v>
      </c>
      <c r="AH43" s="131"/>
      <c r="AI43" s="131"/>
      <c r="AJ43" s="132"/>
      <c r="AK43" s="126">
        <v>94597</v>
      </c>
      <c r="AL43" s="175" t="s">
        <v>260</v>
      </c>
      <c r="AM43" s="176"/>
      <c r="AN43" s="177"/>
      <c r="AO43" s="127">
        <v>1</v>
      </c>
      <c r="AP43" s="128">
        <f>IF(AR43="","",AR43-AQ43)</f>
        <v>49</v>
      </c>
      <c r="AQ43" s="127">
        <v>87</v>
      </c>
      <c r="AR43" s="129">
        <v>136</v>
      </c>
      <c r="AS43" s="130">
        <f>IF(BB43="","",BB43)</f>
        <v>3</v>
      </c>
      <c r="AU43" s="97">
        <f>H43</f>
        <v>136</v>
      </c>
      <c r="AV43" s="97">
        <f>T43</f>
        <v>120</v>
      </c>
      <c r="AW43" s="97">
        <f>AF43</f>
        <v>155</v>
      </c>
      <c r="AX43" s="97">
        <f>AR43</f>
        <v>136</v>
      </c>
      <c r="AY43" s="97">
        <f>IF(H43="","",5-RANK(AU43,$AU43:$AX43,0))</f>
        <v>3</v>
      </c>
      <c r="AZ43" s="97">
        <f>IF(T43="","",5-RANK(AV43,$AU43:$AX43,0))</f>
        <v>1</v>
      </c>
      <c r="BA43" s="97">
        <f>IF(AF43="","",5-RANK(AW43,$AU43:$AX43,0))</f>
        <v>4</v>
      </c>
      <c r="BB43" s="97">
        <f>IF(AR43="","",5-RANK(AX43,$AU43:$AX43,0))</f>
        <v>3</v>
      </c>
    </row>
    <row r="44" spans="1:54" ht="15.75">
      <c r="A44" s="134">
        <v>30432</v>
      </c>
      <c r="B44" s="184"/>
      <c r="C44" s="185"/>
      <c r="D44" s="186"/>
      <c r="E44" s="127">
        <v>1</v>
      </c>
      <c r="F44" s="128">
        <f>IF(H44="","",H44-G44)</f>
        <v>36</v>
      </c>
      <c r="G44" s="127">
        <v>104</v>
      </c>
      <c r="H44" s="129">
        <v>140</v>
      </c>
      <c r="I44" s="130">
        <f>IF(AY44="","",AY44)</f>
        <v>2</v>
      </c>
      <c r="J44" s="131"/>
      <c r="K44" s="131"/>
      <c r="L44" s="132"/>
      <c r="M44" s="134">
        <v>23382</v>
      </c>
      <c r="N44" s="184"/>
      <c r="O44" s="185"/>
      <c r="P44" s="186"/>
      <c r="Q44" s="127">
        <v>1</v>
      </c>
      <c r="R44" s="128">
        <f>IF(T44="","",T44-S44)</f>
        <v>53</v>
      </c>
      <c r="S44" s="127">
        <v>86</v>
      </c>
      <c r="T44" s="129">
        <v>139</v>
      </c>
      <c r="U44" s="130">
        <f>IF(AZ44="","",AZ44)</f>
        <v>1</v>
      </c>
      <c r="V44" s="131"/>
      <c r="W44" s="131"/>
      <c r="X44" s="132"/>
      <c r="Y44" s="134">
        <v>32643</v>
      </c>
      <c r="Z44" s="187"/>
      <c r="AA44" s="188"/>
      <c r="AB44" s="189"/>
      <c r="AC44" s="127">
        <v>0</v>
      </c>
      <c r="AD44" s="128">
        <f>IF(AF44="","",AF44-AE44)</f>
        <v>52</v>
      </c>
      <c r="AE44" s="127">
        <v>101</v>
      </c>
      <c r="AF44" s="129">
        <v>153</v>
      </c>
      <c r="AG44" s="130">
        <f>IF(BA44="","",BA44)</f>
        <v>4</v>
      </c>
      <c r="AH44" s="131"/>
      <c r="AI44" s="131"/>
      <c r="AJ44" s="132"/>
      <c r="AK44" s="134">
        <v>24500</v>
      </c>
      <c r="AL44" s="187"/>
      <c r="AM44" s="188"/>
      <c r="AN44" s="189"/>
      <c r="AO44" s="127">
        <v>3</v>
      </c>
      <c r="AP44" s="128">
        <f>IF(AR44="","",AR44-AQ44)</f>
        <v>54</v>
      </c>
      <c r="AQ44" s="127">
        <v>92</v>
      </c>
      <c r="AR44" s="129">
        <v>146</v>
      </c>
      <c r="AS44" s="130">
        <f>IF(BB44="","",BB44)</f>
        <v>3</v>
      </c>
      <c r="AU44" s="97">
        <f>H44</f>
        <v>140</v>
      </c>
      <c r="AV44" s="97">
        <f>T44</f>
        <v>139</v>
      </c>
      <c r="AW44" s="97">
        <f>AF44</f>
        <v>153</v>
      </c>
      <c r="AX44" s="97">
        <f>AR44</f>
        <v>146</v>
      </c>
      <c r="AY44" s="97">
        <f>IF(H44="","",5-RANK(AU44,$AU44:$AX44,0))</f>
        <v>2</v>
      </c>
      <c r="AZ44" s="97">
        <f>IF(T44="","",5-RANK(AV44,$AU44:$AX44,0))</f>
        <v>1</v>
      </c>
      <c r="BA44" s="97">
        <f>IF(AF44="","",5-RANK(AW44,$AU44:$AX44,0))</f>
        <v>4</v>
      </c>
      <c r="BB44" s="97">
        <f>IF(AR44="","",5-RANK(AX44,$AU44:$AX44,0))</f>
        <v>3</v>
      </c>
    </row>
    <row r="45" spans="1:45" ht="15.75">
      <c r="A45" s="135" t="s">
        <v>187</v>
      </c>
      <c r="B45" s="190" t="s">
        <v>195</v>
      </c>
      <c r="C45" s="191"/>
      <c r="D45" s="192"/>
      <c r="E45" s="128"/>
      <c r="F45" s="128"/>
      <c r="G45" s="128"/>
      <c r="H45" s="136"/>
      <c r="I45" s="130"/>
      <c r="J45" s="131"/>
      <c r="K45" s="131"/>
      <c r="L45" s="132"/>
      <c r="M45" s="135" t="s">
        <v>187</v>
      </c>
      <c r="N45" s="190" t="s">
        <v>195</v>
      </c>
      <c r="O45" s="191"/>
      <c r="P45" s="192"/>
      <c r="Q45" s="128"/>
      <c r="R45" s="128"/>
      <c r="S45" s="128"/>
      <c r="T45" s="136"/>
      <c r="U45" s="130"/>
      <c r="V45" s="131"/>
      <c r="W45" s="131"/>
      <c r="X45" s="132"/>
      <c r="Y45" s="135" t="s">
        <v>187</v>
      </c>
      <c r="Z45" s="190" t="s">
        <v>195</v>
      </c>
      <c r="AA45" s="191"/>
      <c r="AB45" s="192"/>
      <c r="AC45" s="128"/>
      <c r="AD45" s="128"/>
      <c r="AE45" s="128"/>
      <c r="AF45" s="136"/>
      <c r="AG45" s="130"/>
      <c r="AH45" s="131"/>
      <c r="AI45" s="131"/>
      <c r="AJ45" s="132"/>
      <c r="AK45" s="135" t="s">
        <v>187</v>
      </c>
      <c r="AL45" s="190" t="s">
        <v>195</v>
      </c>
      <c r="AM45" s="191"/>
      <c r="AN45" s="192"/>
      <c r="AO45" s="128"/>
      <c r="AP45" s="128"/>
      <c r="AQ45" s="128"/>
      <c r="AR45" s="136"/>
      <c r="AS45" s="130"/>
    </row>
    <row r="46" spans="1:54" ht="15.75">
      <c r="A46" s="126"/>
      <c r="B46" s="175"/>
      <c r="C46" s="176"/>
      <c r="D46" s="177"/>
      <c r="E46" s="127">
        <v>0</v>
      </c>
      <c r="F46" s="128">
        <f>IF(H46="","",H46-G46)</f>
        <v>42</v>
      </c>
      <c r="G46" s="127">
        <v>94</v>
      </c>
      <c r="H46" s="129">
        <v>136</v>
      </c>
      <c r="I46" s="130">
        <f>IF(AY46="","",AY46)</f>
        <v>3</v>
      </c>
      <c r="J46" s="131"/>
      <c r="K46" s="131"/>
      <c r="L46" s="132"/>
      <c r="M46" s="126"/>
      <c r="N46" s="175"/>
      <c r="O46" s="176"/>
      <c r="P46" s="177"/>
      <c r="Q46" s="127">
        <v>0</v>
      </c>
      <c r="R46" s="128">
        <f>IF(T46="","",T46-S46)</f>
        <v>45</v>
      </c>
      <c r="S46" s="127">
        <v>85</v>
      </c>
      <c r="T46" s="129">
        <v>130</v>
      </c>
      <c r="U46" s="130">
        <f>IF(AZ46="","",AZ46)</f>
        <v>2</v>
      </c>
      <c r="V46" s="131"/>
      <c r="W46" s="131"/>
      <c r="X46" s="132"/>
      <c r="Y46" s="126"/>
      <c r="Z46" s="175"/>
      <c r="AA46" s="176"/>
      <c r="AB46" s="177"/>
      <c r="AC46" s="127">
        <v>1</v>
      </c>
      <c r="AD46" s="128">
        <f>IF(AF46="","",AF46-AE46)</f>
        <v>44</v>
      </c>
      <c r="AE46" s="127">
        <v>78</v>
      </c>
      <c r="AF46" s="129">
        <v>122</v>
      </c>
      <c r="AG46" s="130">
        <f>IF(BA46="","",BA46)</f>
        <v>1</v>
      </c>
      <c r="AH46" s="131"/>
      <c r="AI46" s="131"/>
      <c r="AJ46" s="132"/>
      <c r="AK46" s="126"/>
      <c r="AL46" s="175"/>
      <c r="AM46" s="176"/>
      <c r="AN46" s="177"/>
      <c r="AO46" s="127">
        <v>2</v>
      </c>
      <c r="AP46" s="128">
        <f>IF(AR46="","",AR46-AQ46)</f>
        <v>43</v>
      </c>
      <c r="AQ46" s="127">
        <v>94</v>
      </c>
      <c r="AR46" s="129">
        <v>137</v>
      </c>
      <c r="AS46" s="130">
        <f>IF(BB46="","",BB46)</f>
        <v>4</v>
      </c>
      <c r="AU46" s="97">
        <f>H46</f>
        <v>136</v>
      </c>
      <c r="AV46" s="97">
        <f>T46</f>
        <v>130</v>
      </c>
      <c r="AW46" s="97">
        <f>AF46</f>
        <v>122</v>
      </c>
      <c r="AX46" s="97">
        <f>AR46</f>
        <v>137</v>
      </c>
      <c r="AY46" s="97">
        <f>IF(H46="","",5-RANK(AU46,$AU46:$AX46,0))</f>
        <v>3</v>
      </c>
      <c r="AZ46" s="97">
        <f>IF(T46="","",5-RANK(AV46,$AU46:$AX46,0))</f>
        <v>2</v>
      </c>
      <c r="BA46" s="97">
        <f>IF(AF46="","",5-RANK(AW46,$AU46:$AX46,0))</f>
        <v>1</v>
      </c>
      <c r="BB46" s="97">
        <f>IF(AR46="","",5-RANK(AX46,$AU46:$AX46,0))</f>
        <v>4</v>
      </c>
    </row>
    <row r="47" spans="1:54" ht="15.75">
      <c r="A47" s="137"/>
      <c r="B47" s="178"/>
      <c r="C47" s="179"/>
      <c r="D47" s="180"/>
      <c r="E47" s="127">
        <v>4</v>
      </c>
      <c r="F47" s="128">
        <f>IF(H47="","",H47-G47)</f>
        <v>36</v>
      </c>
      <c r="G47" s="127">
        <v>71</v>
      </c>
      <c r="H47" s="138">
        <v>107</v>
      </c>
      <c r="I47" s="130">
        <f>IF(AY47="","",AY47)</f>
        <v>1</v>
      </c>
      <c r="J47" s="131"/>
      <c r="K47" s="131"/>
      <c r="L47" s="132"/>
      <c r="M47" s="137"/>
      <c r="N47" s="178"/>
      <c r="O47" s="179"/>
      <c r="P47" s="180"/>
      <c r="Q47" s="127">
        <v>2</v>
      </c>
      <c r="R47" s="128">
        <f>IF(T47="","",T47-S47)</f>
        <v>52</v>
      </c>
      <c r="S47" s="127">
        <v>92</v>
      </c>
      <c r="T47" s="138">
        <v>144</v>
      </c>
      <c r="U47" s="130">
        <f>IF(AZ47="","",AZ47)</f>
        <v>4</v>
      </c>
      <c r="V47" s="131"/>
      <c r="W47" s="131"/>
      <c r="X47" s="132"/>
      <c r="Y47" s="137"/>
      <c r="Z47" s="178"/>
      <c r="AA47" s="179"/>
      <c r="AB47" s="180"/>
      <c r="AC47" s="127">
        <v>2</v>
      </c>
      <c r="AD47" s="128">
        <f>IF(AF47="","",AF47-AE47)</f>
        <v>36</v>
      </c>
      <c r="AE47" s="127">
        <v>92</v>
      </c>
      <c r="AF47" s="138">
        <v>128</v>
      </c>
      <c r="AG47" s="130">
        <f>IF(BA47="","",BA47)</f>
        <v>2</v>
      </c>
      <c r="AH47" s="131"/>
      <c r="AI47" s="131"/>
      <c r="AJ47" s="132"/>
      <c r="AK47" s="137"/>
      <c r="AL47" s="178"/>
      <c r="AM47" s="179"/>
      <c r="AN47" s="180"/>
      <c r="AO47" s="127">
        <v>0</v>
      </c>
      <c r="AP47" s="128">
        <f>IF(AR47="","",AR47-AQ47)</f>
        <v>44</v>
      </c>
      <c r="AQ47" s="127">
        <v>88</v>
      </c>
      <c r="AR47" s="138">
        <v>132</v>
      </c>
      <c r="AS47" s="130">
        <f>IF(BB47="","",BB47)</f>
        <v>3</v>
      </c>
      <c r="AU47" s="97">
        <f>H47</f>
        <v>107</v>
      </c>
      <c r="AV47" s="97">
        <f>T47</f>
        <v>144</v>
      </c>
      <c r="AW47" s="97">
        <f>AF47</f>
        <v>128</v>
      </c>
      <c r="AX47" s="97">
        <f>AR47</f>
        <v>132</v>
      </c>
      <c r="AY47" s="97">
        <f>IF(H47="","",5-RANK(AU47,$AU47:$AX47,0))</f>
        <v>1</v>
      </c>
      <c r="AZ47" s="97">
        <f>IF(T47="","",5-RANK(AV47,$AU47:$AX47,0))</f>
        <v>4</v>
      </c>
      <c r="BA47" s="97">
        <f>IF(AF47="","",5-RANK(AW47,$AU47:$AX47,0))</f>
        <v>2</v>
      </c>
      <c r="BB47" s="97">
        <f>IF(AR47="","",5-RANK(AX47,$AU47:$AX47,0))</f>
        <v>3</v>
      </c>
    </row>
    <row r="48" spans="1:45" ht="15" thickBot="1">
      <c r="A48" s="139"/>
      <c r="B48" s="140"/>
      <c r="C48" s="140"/>
      <c r="D48" s="140"/>
      <c r="E48" s="141">
        <f>IF(E43="","",SUM(E43:E44,E46:E47))</f>
        <v>6</v>
      </c>
      <c r="F48" s="142">
        <f>IF(F43="","",SUM(F43:F44,F46:F47))</f>
        <v>154</v>
      </c>
      <c r="G48" s="141">
        <f>IF(G43="","",SUM(G43:G44,G46:G47))</f>
        <v>365</v>
      </c>
      <c r="H48" s="143">
        <f>IF(H43="","",SUM(H43:H44,H46:H47))</f>
        <v>519</v>
      </c>
      <c r="I48" s="144">
        <f>IF(I43="","",SUM(I43:I44,I46:I47))</f>
        <v>9</v>
      </c>
      <c r="J48" s="132"/>
      <c r="K48" s="132"/>
      <c r="L48" s="132"/>
      <c r="M48" s="139"/>
      <c r="N48" s="140"/>
      <c r="O48" s="140"/>
      <c r="P48" s="140"/>
      <c r="Q48" s="141">
        <f>IF(Q43="","",SUM(Q43:Q44,Q46:Q47))</f>
        <v>5</v>
      </c>
      <c r="R48" s="142">
        <f>IF(R43="","",SUM(R43:R44,R46:R47))</f>
        <v>183</v>
      </c>
      <c r="S48" s="141">
        <f>IF(S43="","",SUM(S43:S44,S46:S47))</f>
        <v>350</v>
      </c>
      <c r="T48" s="143">
        <f>IF(T43="","",SUM(T43:T44,T46:T47))</f>
        <v>533</v>
      </c>
      <c r="U48" s="144">
        <f>IF(U43="","",SUM(U43:U44,U46:U47))</f>
        <v>8</v>
      </c>
      <c r="V48" s="132"/>
      <c r="W48" s="132"/>
      <c r="X48" s="132"/>
      <c r="Y48" s="139"/>
      <c r="Z48" s="140"/>
      <c r="AA48" s="140"/>
      <c r="AB48" s="140"/>
      <c r="AC48" s="141">
        <f>IF(AC43="","",SUM(AC43:AC44,AC46:AC47))</f>
        <v>3</v>
      </c>
      <c r="AD48" s="142">
        <f>IF(AD43="","",SUM(AD43:AD44,AD46:AD47))</f>
        <v>194</v>
      </c>
      <c r="AE48" s="141">
        <f>IF(AE43="","",SUM(AE43:AE44,AE46:AE47))</f>
        <v>364</v>
      </c>
      <c r="AF48" s="143">
        <f>IF(AF43="","",SUM(AF43:AF44,AF46:AF47))</f>
        <v>558</v>
      </c>
      <c r="AG48" s="144">
        <f>IF(AG43="","",SUM(AG43:AG44,AG46:AG47))</f>
        <v>11</v>
      </c>
      <c r="AH48" s="132"/>
      <c r="AI48" s="132"/>
      <c r="AJ48" s="132"/>
      <c r="AK48" s="139"/>
      <c r="AL48" s="140"/>
      <c r="AM48" s="140"/>
      <c r="AN48" s="140"/>
      <c r="AO48" s="141">
        <f>IF(AO43="","",SUM(AO43:AO44,AO46:AO47))</f>
        <v>6</v>
      </c>
      <c r="AP48" s="142">
        <f>IF(AP43="","",SUM(AP43:AP44,AP46:AP47))</f>
        <v>190</v>
      </c>
      <c r="AQ48" s="141">
        <f>IF(AQ43="","",SUM(AQ43:AQ44,AQ46:AQ47))</f>
        <v>361</v>
      </c>
      <c r="AR48" s="143">
        <f>IF(AR43="","",SUM(AR43:AR44,AR46:AR47))</f>
        <v>551</v>
      </c>
      <c r="AS48" s="144">
        <f>IF(AS43="","",SUM(AS43:AS44,AS46:AS47))</f>
        <v>13</v>
      </c>
    </row>
    <row r="49" spans="1:45" ht="14.25">
      <c r="A49" s="145"/>
      <c r="B49" s="145"/>
      <c r="C49" s="145"/>
      <c r="D49" s="146"/>
      <c r="E49" s="147" t="s">
        <v>216</v>
      </c>
      <c r="F49" s="147" t="s">
        <v>217</v>
      </c>
      <c r="G49" s="147" t="s">
        <v>218</v>
      </c>
      <c r="H49" s="148" t="s">
        <v>219</v>
      </c>
      <c r="I49" s="147" t="s">
        <v>5</v>
      </c>
      <c r="J49" s="149"/>
      <c r="K49" s="150"/>
      <c r="L49" s="145"/>
      <c r="M49" s="145"/>
      <c r="N49" s="145"/>
      <c r="O49" s="145"/>
      <c r="P49" s="146"/>
      <c r="Q49" s="147" t="s">
        <v>216</v>
      </c>
      <c r="R49" s="147" t="s">
        <v>217</v>
      </c>
      <c r="S49" s="147" t="s">
        <v>218</v>
      </c>
      <c r="T49" s="148" t="s">
        <v>219</v>
      </c>
      <c r="U49" s="147" t="s">
        <v>5</v>
      </c>
      <c r="V49" s="149"/>
      <c r="W49" s="150"/>
      <c r="X49" s="145"/>
      <c r="Y49" s="145"/>
      <c r="Z49" s="145"/>
      <c r="AA49" s="145"/>
      <c r="AB49" s="146"/>
      <c r="AC49" s="147" t="s">
        <v>216</v>
      </c>
      <c r="AD49" s="147" t="s">
        <v>217</v>
      </c>
      <c r="AE49" s="147" t="s">
        <v>218</v>
      </c>
      <c r="AF49" s="148" t="s">
        <v>219</v>
      </c>
      <c r="AG49" s="147" t="s">
        <v>5</v>
      </c>
      <c r="AH49" s="149"/>
      <c r="AI49" s="150"/>
      <c r="AJ49" s="145"/>
      <c r="AK49" s="145"/>
      <c r="AL49" s="145"/>
      <c r="AM49" s="145"/>
      <c r="AN49" s="146"/>
      <c r="AO49" s="147" t="s">
        <v>216</v>
      </c>
      <c r="AP49" s="147" t="s">
        <v>217</v>
      </c>
      <c r="AQ49" s="147" t="s">
        <v>218</v>
      </c>
      <c r="AR49" s="148" t="s">
        <v>219</v>
      </c>
      <c r="AS49" s="147" t="s">
        <v>5</v>
      </c>
    </row>
    <row r="50" spans="1:45" ht="18.75">
      <c r="A50" s="145"/>
      <c r="B50" s="145"/>
      <c r="C50" s="145"/>
      <c r="D50" s="150"/>
      <c r="E50" s="151">
        <f>SUM(E13,E20,E27,E34,E41,E48)</f>
        <v>24</v>
      </c>
      <c r="F50" s="151">
        <f>SUM(F13,F20,F27,F34,F41,F48)</f>
        <v>1046</v>
      </c>
      <c r="G50" s="151">
        <f>SUM(G13,G20,G27,G34,G41,G48)</f>
        <v>2163</v>
      </c>
      <c r="H50" s="151">
        <f>SUM(H13,H20,H27,H34,H41,H48)</f>
        <v>3209</v>
      </c>
      <c r="I50" s="152">
        <f>SUM(I13,I20,I27,I34,I41,I48)</f>
        <v>69</v>
      </c>
      <c r="J50" s="153"/>
      <c r="K50" s="154"/>
      <c r="L50" s="154"/>
      <c r="M50" s="145"/>
      <c r="N50" s="145"/>
      <c r="O50" s="145"/>
      <c r="P50" s="150"/>
      <c r="Q50" s="151">
        <f>SUM(Q13,Q20,Q27,Q34,Q41,Q48)</f>
        <v>23</v>
      </c>
      <c r="R50" s="151">
        <f>SUM(R13,R20,R27,R34,R41,R48)</f>
        <v>1106</v>
      </c>
      <c r="S50" s="151">
        <f>SUM(S13,S20,S27,S34,S41,S48)</f>
        <v>2149</v>
      </c>
      <c r="T50" s="151">
        <f>SUM(T13,T20,T27,T34,T41,T48)</f>
        <v>3255</v>
      </c>
      <c r="U50" s="152">
        <f>SUM(U13,U20,U27,U34,U41,U48)</f>
        <v>66</v>
      </c>
      <c r="V50" s="153"/>
      <c r="W50" s="154"/>
      <c r="X50" s="154"/>
      <c r="Y50" s="145"/>
      <c r="Z50" s="145"/>
      <c r="AA50" s="145"/>
      <c r="AB50" s="150"/>
      <c r="AC50" s="151">
        <f>SUM(AC13,AC20,AC27,AC34,AC41,AC48)</f>
        <v>25</v>
      </c>
      <c r="AD50" s="151">
        <f>SUM(AD13,AD20,AD27,AD34,AD41,AD48)</f>
        <v>1003</v>
      </c>
      <c r="AE50" s="151">
        <f>SUM(AE13,AE20,AE27,AE34,AE41,AE48)</f>
        <v>2110</v>
      </c>
      <c r="AF50" s="151">
        <f>SUM(AF13,AF20,AF27,AF34,AF41,AF48)</f>
        <v>3113</v>
      </c>
      <c r="AG50" s="152">
        <f>SUM(AG13,AG20,AG27,AG34,AG41,AG48)</f>
        <v>55</v>
      </c>
      <c r="AH50" s="153"/>
      <c r="AI50" s="154"/>
      <c r="AJ50" s="154"/>
      <c r="AK50" s="145"/>
      <c r="AL50" s="145"/>
      <c r="AM50" s="145"/>
      <c r="AN50" s="150"/>
      <c r="AO50" s="151">
        <f>SUM(AO13,AO20,AO27,AO34,AO41,AO48)</f>
        <v>28</v>
      </c>
      <c r="AP50" s="151">
        <f>SUM(AP13,AP20,AP27,AP34,AP41,AP48)</f>
        <v>1010</v>
      </c>
      <c r="AQ50" s="151">
        <f>SUM(AQ13,AQ20,AQ27,AQ34,AQ41,AQ48)</f>
        <v>2137</v>
      </c>
      <c r="AR50" s="151">
        <f>SUM(AR13,AR20,AR27,AR34,AR41,AR48)</f>
        <v>3147</v>
      </c>
      <c r="AS50" s="152">
        <f>SUM(AS13,AS20,AS27,AS34,AS41,AS48)</f>
        <v>55</v>
      </c>
    </row>
    <row r="51" spans="1:45" ht="15.75">
      <c r="A51" s="155"/>
      <c r="B51" s="155"/>
      <c r="C51" s="156"/>
      <c r="D51" s="157"/>
      <c r="E51" s="158"/>
      <c r="F51" s="158"/>
      <c r="G51" s="158"/>
      <c r="H51" s="158"/>
      <c r="I51" s="157"/>
      <c r="J51" s="159"/>
      <c r="K51" s="116"/>
      <c r="L51" s="159"/>
      <c r="M51" s="160"/>
      <c r="N51" s="155"/>
      <c r="O51" s="156"/>
      <c r="P51" s="157"/>
      <c r="Q51" s="158"/>
      <c r="R51" s="158"/>
      <c r="S51" s="158"/>
      <c r="T51" s="158"/>
      <c r="U51" s="157"/>
      <c r="V51" s="159"/>
      <c r="W51" s="116"/>
      <c r="X51" s="159"/>
      <c r="Y51" s="155"/>
      <c r="Z51" s="155"/>
      <c r="AA51" s="156"/>
      <c r="AB51" s="157"/>
      <c r="AC51" s="158"/>
      <c r="AD51" s="158"/>
      <c r="AE51" s="158"/>
      <c r="AF51" s="158"/>
      <c r="AG51" s="157"/>
      <c r="AH51" s="159"/>
      <c r="AI51" s="116"/>
      <c r="AJ51" s="159"/>
      <c r="AK51" s="160"/>
      <c r="AL51" s="155"/>
      <c r="AM51" s="156"/>
      <c r="AN51" s="157"/>
      <c r="AO51" s="158"/>
      <c r="AP51" s="158"/>
      <c r="AQ51" s="158"/>
      <c r="AR51" s="158"/>
      <c r="AS51" s="157"/>
    </row>
    <row r="52" spans="1:45" ht="14.25">
      <c r="A52" s="161"/>
      <c r="B52" s="162" t="s">
        <v>220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18"/>
      <c r="W52" s="118"/>
      <c r="X52" s="118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</row>
    <row r="53" spans="1:45" ht="14.25">
      <c r="A53" s="155"/>
      <c r="B53" s="155"/>
      <c r="C53" s="155"/>
      <c r="D53" s="155"/>
      <c r="E53" s="155"/>
      <c r="F53" s="155"/>
      <c r="G53" s="155"/>
      <c r="H53" s="155"/>
      <c r="I53" s="155"/>
      <c r="J53" s="102"/>
      <c r="K53" s="155"/>
      <c r="L53" s="102"/>
      <c r="M53" s="155"/>
      <c r="N53" s="155"/>
      <c r="O53" s="155"/>
      <c r="P53" s="155"/>
      <c r="Q53" s="155"/>
      <c r="R53" s="155"/>
      <c r="S53" s="155"/>
      <c r="T53" s="155"/>
      <c r="U53" s="155"/>
      <c r="V53" s="102"/>
      <c r="W53" s="155"/>
      <c r="X53" s="102"/>
      <c r="Y53" s="155"/>
      <c r="Z53" s="155"/>
      <c r="AA53" s="155"/>
      <c r="AB53" s="155"/>
      <c r="AC53" s="155"/>
      <c r="AD53" s="155"/>
      <c r="AE53" s="155"/>
      <c r="AF53" s="155"/>
      <c r="AG53" s="155"/>
      <c r="AH53" s="102"/>
      <c r="AI53" s="155"/>
      <c r="AJ53" s="102"/>
      <c r="AK53" s="155"/>
      <c r="AL53" s="155"/>
      <c r="AM53" s="155"/>
      <c r="AN53" s="155"/>
      <c r="AO53" s="155"/>
      <c r="AP53" s="155"/>
      <c r="AQ53" s="155"/>
      <c r="AR53" s="155"/>
      <c r="AS53" s="155"/>
    </row>
    <row r="54" spans="1:45" ht="14.25">
      <c r="A54" s="162" t="s">
        <v>221</v>
      </c>
      <c r="F54" s="162" t="s">
        <v>222</v>
      </c>
      <c r="G54" s="163" t="s">
        <v>223</v>
      </c>
      <c r="H54" s="164" t="s">
        <v>224</v>
      </c>
      <c r="I54" s="165"/>
      <c r="J54" s="166" t="s">
        <v>225</v>
      </c>
      <c r="K54" s="98"/>
      <c r="N54" s="162" t="s">
        <v>226</v>
      </c>
      <c r="P54" s="162" t="s">
        <v>227</v>
      </c>
      <c r="Q54" s="165"/>
      <c r="R54" s="167" t="s">
        <v>224</v>
      </c>
      <c r="S54" s="165" t="s">
        <v>223</v>
      </c>
      <c r="T54" s="166" t="s">
        <v>225</v>
      </c>
      <c r="AB54" s="102"/>
      <c r="AC54" s="102"/>
      <c r="AD54" s="102"/>
      <c r="AE54" s="102"/>
      <c r="AF54" s="168"/>
      <c r="AG54" s="169"/>
      <c r="AH54" s="170"/>
      <c r="AI54" s="102"/>
      <c r="AJ54" s="102"/>
      <c r="AK54" s="102"/>
      <c r="AL54" s="102"/>
      <c r="AM54" s="117"/>
      <c r="AN54" s="168"/>
      <c r="AO54" s="102"/>
      <c r="AP54" s="102"/>
      <c r="AQ54" s="168"/>
      <c r="AR54" s="171"/>
      <c r="AS54" s="171"/>
    </row>
    <row r="55" spans="1:45" ht="14.25">
      <c r="A55" s="162" t="s">
        <v>228</v>
      </c>
      <c r="F55" s="162" t="s">
        <v>229</v>
      </c>
      <c r="G55" s="163" t="s">
        <v>223</v>
      </c>
      <c r="H55" s="167" t="s">
        <v>224</v>
      </c>
      <c r="I55" s="165"/>
      <c r="J55" s="166" t="s">
        <v>225</v>
      </c>
      <c r="K55" s="98"/>
      <c r="N55" s="162" t="s">
        <v>230</v>
      </c>
      <c r="P55" s="162" t="s">
        <v>231</v>
      </c>
      <c r="Q55" s="165"/>
      <c r="R55" s="167" t="s">
        <v>224</v>
      </c>
      <c r="S55" s="165" t="s">
        <v>223</v>
      </c>
      <c r="T55" s="166" t="s">
        <v>225</v>
      </c>
      <c r="V55" s="170"/>
      <c r="W55" s="102"/>
      <c r="X55" s="102"/>
      <c r="Y55" s="102"/>
      <c r="Z55" s="168"/>
      <c r="AA55" s="102"/>
      <c r="AB55" s="102"/>
      <c r="AC55" s="102"/>
      <c r="AD55" s="102"/>
      <c r="AE55" s="102"/>
      <c r="AF55" s="168"/>
      <c r="AG55" s="169"/>
      <c r="AH55" s="170"/>
      <c r="AI55" s="102"/>
      <c r="AJ55" s="102"/>
      <c r="AK55" s="102"/>
      <c r="AL55" s="102"/>
      <c r="AM55" s="117"/>
      <c r="AN55" s="168"/>
      <c r="AO55" s="102"/>
      <c r="AP55" s="102"/>
      <c r="AQ55" s="168"/>
      <c r="AR55" s="171"/>
      <c r="AS55" s="171"/>
    </row>
    <row r="56" spans="1:45" ht="14.25">
      <c r="A56" s="162" t="s">
        <v>232</v>
      </c>
      <c r="F56" s="162" t="s">
        <v>233</v>
      </c>
      <c r="G56" s="165"/>
      <c r="H56" s="167" t="s">
        <v>224</v>
      </c>
      <c r="I56" s="165" t="s">
        <v>223</v>
      </c>
      <c r="J56" s="166" t="s">
        <v>225</v>
      </c>
      <c r="K56" s="98"/>
      <c r="N56" s="162" t="s">
        <v>234</v>
      </c>
      <c r="P56" s="162" t="s">
        <v>235</v>
      </c>
      <c r="Q56" s="165"/>
      <c r="R56" s="167" t="s">
        <v>224</v>
      </c>
      <c r="S56" s="165" t="s">
        <v>223</v>
      </c>
      <c r="T56" s="166" t="s">
        <v>225</v>
      </c>
      <c r="V56" s="170"/>
      <c r="W56" s="102"/>
      <c r="X56" s="102"/>
      <c r="Y56" s="102"/>
      <c r="Z56" s="168"/>
      <c r="AB56" s="161"/>
      <c r="AI56" s="102"/>
      <c r="AJ56" s="102"/>
      <c r="AK56" s="102"/>
      <c r="AL56" s="102"/>
      <c r="AM56" s="117"/>
      <c r="AN56" s="168"/>
      <c r="AO56" s="102"/>
      <c r="AP56" s="102"/>
      <c r="AQ56" s="168"/>
      <c r="AR56" s="171"/>
      <c r="AS56" s="171"/>
    </row>
    <row r="57" spans="22:45" ht="14.25">
      <c r="V57" s="172"/>
      <c r="W57" s="172"/>
      <c r="X57" s="172"/>
      <c r="Y57" s="117"/>
      <c r="Z57" s="168"/>
      <c r="AB57" s="161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</row>
    <row r="58" spans="5:29" ht="14.25">
      <c r="E58" s="173"/>
      <c r="AC58" s="173"/>
    </row>
  </sheetData>
  <sheetProtection/>
  <mergeCells count="108">
    <mergeCell ref="V1:AE1"/>
    <mergeCell ref="I3:L3"/>
    <mergeCell ref="M3:N3"/>
    <mergeCell ref="O3:X3"/>
    <mergeCell ref="AB3:AD3"/>
    <mergeCell ref="AG3:AK3"/>
    <mergeCell ref="D5:I5"/>
    <mergeCell ref="P5:U5"/>
    <mergeCell ref="AB5:AG5"/>
    <mergeCell ref="AN5:AS5"/>
    <mergeCell ref="B7:D7"/>
    <mergeCell ref="N7:P7"/>
    <mergeCell ref="Z7:AB7"/>
    <mergeCell ref="AL7:AN7"/>
    <mergeCell ref="B8:D9"/>
    <mergeCell ref="N8:P9"/>
    <mergeCell ref="Z8:AB9"/>
    <mergeCell ref="AL8:AN9"/>
    <mergeCell ref="B10:D10"/>
    <mergeCell ref="N10:P10"/>
    <mergeCell ref="Z10:AB10"/>
    <mergeCell ref="AL10:AN10"/>
    <mergeCell ref="B11:D12"/>
    <mergeCell ref="N11:P12"/>
    <mergeCell ref="Z11:AB12"/>
    <mergeCell ref="AL11:AN12"/>
    <mergeCell ref="B14:D14"/>
    <mergeCell ref="N14:P14"/>
    <mergeCell ref="Z14:AB14"/>
    <mergeCell ref="AL14:AN14"/>
    <mergeCell ref="B15:D16"/>
    <mergeCell ref="N15:P16"/>
    <mergeCell ref="Z15:AB16"/>
    <mergeCell ref="AL15:AN16"/>
    <mergeCell ref="B17:D17"/>
    <mergeCell ref="N17:P17"/>
    <mergeCell ref="Z17:AB17"/>
    <mergeCell ref="AL17:AN17"/>
    <mergeCell ref="B18:D19"/>
    <mergeCell ref="N18:P19"/>
    <mergeCell ref="Z18:AB19"/>
    <mergeCell ref="AL18:AN19"/>
    <mergeCell ref="B21:D21"/>
    <mergeCell ref="N21:P21"/>
    <mergeCell ref="Z21:AB21"/>
    <mergeCell ref="AL21:AN21"/>
    <mergeCell ref="B22:D23"/>
    <mergeCell ref="N22:P23"/>
    <mergeCell ref="Z22:AB23"/>
    <mergeCell ref="AL22:AN23"/>
    <mergeCell ref="B24:D24"/>
    <mergeCell ref="N24:P24"/>
    <mergeCell ref="Z24:AB24"/>
    <mergeCell ref="AL24:AN24"/>
    <mergeCell ref="B25:D26"/>
    <mergeCell ref="N25:P26"/>
    <mergeCell ref="Z25:AB26"/>
    <mergeCell ref="AL25:AN26"/>
    <mergeCell ref="B28:D28"/>
    <mergeCell ref="N28:P28"/>
    <mergeCell ref="Z28:AB28"/>
    <mergeCell ref="AL28:AN28"/>
    <mergeCell ref="B29:D30"/>
    <mergeCell ref="N29:P30"/>
    <mergeCell ref="Z29:AB30"/>
    <mergeCell ref="AL29:AN30"/>
    <mergeCell ref="B31:D31"/>
    <mergeCell ref="N31:P31"/>
    <mergeCell ref="Z31:AB31"/>
    <mergeCell ref="AL31:AN31"/>
    <mergeCell ref="B32:D33"/>
    <mergeCell ref="N32:P33"/>
    <mergeCell ref="Z32:AB33"/>
    <mergeCell ref="AL32:AN33"/>
    <mergeCell ref="B35:D35"/>
    <mergeCell ref="N35:P35"/>
    <mergeCell ref="Z35:AB35"/>
    <mergeCell ref="AL35:AN35"/>
    <mergeCell ref="B36:D37"/>
    <mergeCell ref="N36:P37"/>
    <mergeCell ref="Z36:AB37"/>
    <mergeCell ref="AL36:AN37"/>
    <mergeCell ref="B38:D38"/>
    <mergeCell ref="N38:P38"/>
    <mergeCell ref="Z38:AB38"/>
    <mergeCell ref="AL38:AN38"/>
    <mergeCell ref="B39:D40"/>
    <mergeCell ref="N39:P40"/>
    <mergeCell ref="Z39:AB40"/>
    <mergeCell ref="AL39:AN40"/>
    <mergeCell ref="B42:D42"/>
    <mergeCell ref="N42:P42"/>
    <mergeCell ref="Z42:AB42"/>
    <mergeCell ref="AL42:AN42"/>
    <mergeCell ref="B43:D44"/>
    <mergeCell ref="N43:P44"/>
    <mergeCell ref="Z43:AB44"/>
    <mergeCell ref="AL43:AN44"/>
    <mergeCell ref="B45:D45"/>
    <mergeCell ref="N45:P45"/>
    <mergeCell ref="Z45:AB45"/>
    <mergeCell ref="AL45:AN45"/>
    <mergeCell ref="B46:D47"/>
    <mergeCell ref="N46:P47"/>
    <mergeCell ref="Z46:AB47"/>
    <mergeCell ref="AL46:AN47"/>
    <mergeCell ref="C52:U52"/>
    <mergeCell ref="Y52:AS52"/>
  </mergeCells>
  <conditionalFormatting sqref="BC3">
    <cfRule type="containsText" priority="10" dxfId="27" operator="containsText" stopIfTrue="1" text="(">
      <formula>NOT(ISERROR(SEARCH("(",BC3)))</formula>
    </cfRule>
    <cfRule type="cellIs" priority="11" dxfId="26" operator="equal" stopIfTrue="1">
      <formula>"Spielfrei"</formula>
    </cfRule>
    <cfRule type="duplicateValues" priority="12" dxfId="25" stopIfTrue="1">
      <formula>AND(COUNTIF($BC$3:$BC$3,BC3)&gt;1,NOT(ISBLANK(BC3)))</formula>
    </cfRule>
  </conditionalFormatting>
  <conditionalFormatting sqref="BC5">
    <cfRule type="containsText" priority="7" dxfId="27" operator="containsText" stopIfTrue="1" text="(">
      <formula>NOT(ISERROR(SEARCH("(",BC5)))</formula>
    </cfRule>
    <cfRule type="cellIs" priority="8" dxfId="26" operator="equal" stopIfTrue="1">
      <formula>"Spielfrei"</formula>
    </cfRule>
    <cfRule type="duplicateValues" priority="9" dxfId="25" stopIfTrue="1">
      <formula>AND(COUNTIF($BC$5:$BC$5,BC5)&gt;1,NOT(ISBLANK(BC5)))</formula>
    </cfRule>
  </conditionalFormatting>
  <conditionalFormatting sqref="BC3">
    <cfRule type="containsText" priority="4" dxfId="27" operator="containsText" stopIfTrue="1" text="(">
      <formula>NOT(ISERROR(SEARCH("(",BC3)))</formula>
    </cfRule>
    <cfRule type="cellIs" priority="5" dxfId="26" operator="equal" stopIfTrue="1">
      <formula>"Spielfrei"</formula>
    </cfRule>
    <cfRule type="duplicateValues" priority="6" dxfId="25" stopIfTrue="1">
      <formula>AND(COUNTIF($BC$3:$BC$3,BC3)&gt;1,NOT(ISBLANK(BC3)))</formula>
    </cfRule>
  </conditionalFormatting>
  <conditionalFormatting sqref="BC5">
    <cfRule type="containsText" priority="1" dxfId="27" operator="containsText" stopIfTrue="1" text="(">
      <formula>NOT(ISERROR(SEARCH("(",BC5)))</formula>
    </cfRule>
    <cfRule type="cellIs" priority="2" dxfId="26" operator="equal" stopIfTrue="1">
      <formula>"Spielfrei"</formula>
    </cfRule>
    <cfRule type="duplicateValues" priority="3" dxfId="25" stopIfTrue="1">
      <formula>AND(COUNTIF($BC$5:$BC$5,BC5)&gt;1,NOT(ISBLANK(BC5)))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0">
      <selection activeCell="B21" sqref="B21"/>
    </sheetView>
  </sheetViews>
  <sheetFormatPr defaultColWidth="11.421875" defaultRowHeight="12.75"/>
  <cols>
    <col min="1" max="1" width="7.421875" style="0" bestFit="1" customWidth="1"/>
    <col min="2" max="2" width="31.57421875" style="0" customWidth="1"/>
    <col min="3" max="3" width="1.7109375" style="3" bestFit="1" customWidth="1"/>
    <col min="4" max="4" width="31.57421875" style="0" customWidth="1"/>
    <col min="5" max="5" width="6.421875" style="0" customWidth="1"/>
    <col min="6" max="6" width="1.7109375" style="0" bestFit="1" customWidth="1"/>
    <col min="7" max="8" width="6.421875" style="0" customWidth="1"/>
    <col min="9" max="9" width="1.7109375" style="0" bestFit="1" customWidth="1"/>
    <col min="10" max="10" width="6.421875" style="0" customWidth="1"/>
    <col min="11" max="11" width="8.7109375" style="0" customWidth="1"/>
    <col min="12" max="12" width="1.7109375" style="0" bestFit="1" customWidth="1"/>
    <col min="13" max="13" width="8.7109375" style="0" customWidth="1"/>
    <col min="14" max="14" width="6.140625" style="3" bestFit="1" customWidth="1"/>
  </cols>
  <sheetData>
    <row r="1" spans="1:14" s="69" customFormat="1" ht="30" customHeight="1" thickBot="1">
      <c r="A1" s="44" t="s">
        <v>58</v>
      </c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6" t="s">
        <v>1</v>
      </c>
    </row>
    <row r="2" spans="1:14" s="2" customFormat="1" ht="24.75" customHeight="1" thickBot="1">
      <c r="A2" s="47" t="s">
        <v>2</v>
      </c>
      <c r="B2" s="48" t="s">
        <v>3</v>
      </c>
      <c r="C2" s="49"/>
      <c r="D2" s="50" t="s">
        <v>3</v>
      </c>
      <c r="E2" s="51" t="s">
        <v>4</v>
      </c>
      <c r="F2" s="49"/>
      <c r="G2" s="52" t="s">
        <v>4</v>
      </c>
      <c r="H2" s="51" t="s">
        <v>5</v>
      </c>
      <c r="I2" s="49"/>
      <c r="J2" s="52" t="s">
        <v>5</v>
      </c>
      <c r="K2" s="51" t="s">
        <v>6</v>
      </c>
      <c r="L2" s="49"/>
      <c r="M2" s="52" t="s">
        <v>6</v>
      </c>
      <c r="N2" s="53" t="s">
        <v>7</v>
      </c>
    </row>
    <row r="3" spans="1:14" s="2" customFormat="1" ht="24.75" customHeight="1" thickBot="1">
      <c r="A3" s="54" t="s">
        <v>8</v>
      </c>
      <c r="B3" s="48" t="s">
        <v>93</v>
      </c>
      <c r="C3" s="55" t="s">
        <v>10</v>
      </c>
      <c r="D3" s="5" t="s">
        <v>94</v>
      </c>
      <c r="E3" s="6">
        <v>4</v>
      </c>
      <c r="F3" s="55" t="s">
        <v>12</v>
      </c>
      <c r="G3" s="7">
        <v>2</v>
      </c>
      <c r="H3" s="6"/>
      <c r="I3" s="55" t="s">
        <v>12</v>
      </c>
      <c r="J3" s="7"/>
      <c r="K3" s="8">
        <v>2018</v>
      </c>
      <c r="L3" s="55" t="s">
        <v>12</v>
      </c>
      <c r="M3" s="9">
        <v>1949</v>
      </c>
      <c r="N3" s="10"/>
    </row>
    <row r="4" spans="1:14" s="2" customFormat="1" ht="24.75" customHeight="1" thickBot="1">
      <c r="A4" s="54" t="s">
        <v>13</v>
      </c>
      <c r="B4" s="48" t="s">
        <v>95</v>
      </c>
      <c r="C4" s="55" t="s">
        <v>10</v>
      </c>
      <c r="D4" s="5" t="s">
        <v>96</v>
      </c>
      <c r="E4" s="6">
        <v>5</v>
      </c>
      <c r="F4" s="55" t="s">
        <v>12</v>
      </c>
      <c r="G4" s="7">
        <v>1</v>
      </c>
      <c r="H4" s="6">
        <v>9</v>
      </c>
      <c r="I4" s="55" t="s">
        <v>12</v>
      </c>
      <c r="J4" s="7">
        <v>7</v>
      </c>
      <c r="K4" s="8">
        <v>1849</v>
      </c>
      <c r="L4" s="55" t="s">
        <v>12</v>
      </c>
      <c r="M4" s="9">
        <v>1817</v>
      </c>
      <c r="N4" s="10"/>
    </row>
    <row r="5" spans="1:14" s="2" customFormat="1" ht="24.75" customHeight="1" thickBot="1">
      <c r="A5" s="54" t="s">
        <v>16</v>
      </c>
      <c r="B5" s="4" t="s">
        <v>97</v>
      </c>
      <c r="C5" s="55" t="s">
        <v>10</v>
      </c>
      <c r="D5" s="50" t="s">
        <v>48</v>
      </c>
      <c r="E5" s="6">
        <v>2</v>
      </c>
      <c r="F5" s="55" t="s">
        <v>12</v>
      </c>
      <c r="G5" s="7">
        <v>4</v>
      </c>
      <c r="H5" s="6">
        <v>6</v>
      </c>
      <c r="I5" s="55" t="s">
        <v>12</v>
      </c>
      <c r="J5" s="7">
        <v>10</v>
      </c>
      <c r="K5" s="8">
        <v>1873</v>
      </c>
      <c r="L5" s="55" t="s">
        <v>12</v>
      </c>
      <c r="M5" s="9">
        <v>1916</v>
      </c>
      <c r="N5" s="10"/>
    </row>
    <row r="6" spans="1:14" s="2" customFormat="1" ht="24.75" customHeight="1" thickBot="1">
      <c r="A6" s="54" t="s">
        <v>19</v>
      </c>
      <c r="B6" s="4" t="s">
        <v>98</v>
      </c>
      <c r="C6" s="55" t="s">
        <v>10</v>
      </c>
      <c r="D6" s="5" t="s">
        <v>99</v>
      </c>
      <c r="E6" s="6"/>
      <c r="F6" s="55" t="s">
        <v>12</v>
      </c>
      <c r="G6" s="7"/>
      <c r="H6" s="6"/>
      <c r="I6" s="55" t="s">
        <v>12</v>
      </c>
      <c r="J6" s="7"/>
      <c r="K6" s="8"/>
      <c r="L6" s="55" t="s">
        <v>12</v>
      </c>
      <c r="M6" s="9"/>
      <c r="N6" s="10"/>
    </row>
    <row r="7" spans="1:14" s="2" customFormat="1" ht="24.75" customHeight="1" thickBot="1">
      <c r="A7" s="54" t="s">
        <v>22</v>
      </c>
      <c r="B7" s="4" t="s">
        <v>100</v>
      </c>
      <c r="C7" s="55" t="s">
        <v>10</v>
      </c>
      <c r="D7" s="5" t="s">
        <v>99</v>
      </c>
      <c r="E7" s="6"/>
      <c r="F7" s="55" t="s">
        <v>12</v>
      </c>
      <c r="G7" s="7"/>
      <c r="H7" s="6"/>
      <c r="I7" s="55" t="s">
        <v>12</v>
      </c>
      <c r="J7" s="7"/>
      <c r="K7" s="8"/>
      <c r="L7" s="55" t="s">
        <v>12</v>
      </c>
      <c r="M7" s="9"/>
      <c r="N7" s="10"/>
    </row>
    <row r="8" spans="1:14" s="2" customFormat="1" ht="24.75" customHeight="1" thickBot="1">
      <c r="A8" s="54" t="s">
        <v>25</v>
      </c>
      <c r="B8" s="4" t="s">
        <v>101</v>
      </c>
      <c r="C8" s="55" t="s">
        <v>10</v>
      </c>
      <c r="D8" s="5" t="s">
        <v>99</v>
      </c>
      <c r="E8" s="6"/>
      <c r="F8" s="55" t="s">
        <v>12</v>
      </c>
      <c r="G8" s="7"/>
      <c r="H8" s="6"/>
      <c r="I8" s="55" t="s">
        <v>12</v>
      </c>
      <c r="J8" s="7"/>
      <c r="K8" s="8"/>
      <c r="L8" s="55" t="s">
        <v>12</v>
      </c>
      <c r="M8" s="9"/>
      <c r="N8" s="11"/>
    </row>
    <row r="9" spans="1:14" s="2" customFormat="1" ht="24.75" customHeight="1" thickBot="1">
      <c r="A9" s="54" t="s">
        <v>28</v>
      </c>
      <c r="B9" s="4" t="s">
        <v>102</v>
      </c>
      <c r="C9" s="55" t="s">
        <v>10</v>
      </c>
      <c r="D9" s="5" t="s">
        <v>99</v>
      </c>
      <c r="E9" s="6"/>
      <c r="F9" s="55" t="s">
        <v>12</v>
      </c>
      <c r="G9" s="7"/>
      <c r="H9" s="6"/>
      <c r="I9" s="55" t="s">
        <v>12</v>
      </c>
      <c r="J9" s="7"/>
      <c r="K9" s="8"/>
      <c r="L9" s="55" t="s">
        <v>12</v>
      </c>
      <c r="M9" s="9"/>
      <c r="N9" s="10"/>
    </row>
    <row r="10" spans="1:14" s="2" customFormat="1" ht="24.75" customHeight="1" thickBot="1">
      <c r="A10" s="54" t="s">
        <v>31</v>
      </c>
      <c r="B10" s="4" t="s">
        <v>103</v>
      </c>
      <c r="C10" s="55" t="s">
        <v>10</v>
      </c>
      <c r="D10" s="5" t="s">
        <v>99</v>
      </c>
      <c r="E10" s="6"/>
      <c r="F10" s="55" t="s">
        <v>12</v>
      </c>
      <c r="G10" s="7"/>
      <c r="H10" s="6"/>
      <c r="I10" s="55" t="s">
        <v>12</v>
      </c>
      <c r="J10" s="7"/>
      <c r="K10" s="8"/>
      <c r="L10" s="55" t="s">
        <v>12</v>
      </c>
      <c r="M10" s="9"/>
      <c r="N10" s="10"/>
    </row>
    <row r="11" spans="1:14" ht="12.75">
      <c r="A11" s="56"/>
      <c r="B11" s="56"/>
      <c r="C11" s="5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4" s="2" customFormat="1" ht="30" customHeight="1" thickBot="1">
      <c r="A12" s="44" t="s">
        <v>67</v>
      </c>
      <c r="B12" s="44"/>
      <c r="C12" s="4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6" t="s">
        <v>1</v>
      </c>
    </row>
    <row r="13" spans="1:14" s="2" customFormat="1" ht="24.75" customHeight="1" thickBot="1">
      <c r="A13" s="47" t="s">
        <v>2</v>
      </c>
      <c r="B13" s="48" t="s">
        <v>3</v>
      </c>
      <c r="C13" s="49"/>
      <c r="D13" s="50" t="s">
        <v>3</v>
      </c>
      <c r="E13" s="51" t="s">
        <v>4</v>
      </c>
      <c r="F13" s="49"/>
      <c r="G13" s="52" t="s">
        <v>4</v>
      </c>
      <c r="H13" s="51" t="s">
        <v>5</v>
      </c>
      <c r="I13" s="49"/>
      <c r="J13" s="52" t="s">
        <v>5</v>
      </c>
      <c r="K13" s="51" t="s">
        <v>6</v>
      </c>
      <c r="L13" s="49"/>
      <c r="M13" s="52" t="s">
        <v>6</v>
      </c>
      <c r="N13" s="53" t="s">
        <v>7</v>
      </c>
    </row>
    <row r="14" spans="1:14" s="2" customFormat="1" ht="24.75" customHeight="1" thickBot="1">
      <c r="A14" s="54" t="s">
        <v>34</v>
      </c>
      <c r="B14" s="4" t="s">
        <v>95</v>
      </c>
      <c r="C14" s="55" t="s">
        <v>10</v>
      </c>
      <c r="D14" s="50" t="s">
        <v>101</v>
      </c>
      <c r="E14" s="6">
        <v>1</v>
      </c>
      <c r="F14" s="55" t="s">
        <v>12</v>
      </c>
      <c r="G14" s="7">
        <v>5</v>
      </c>
      <c r="H14" s="6">
        <v>7</v>
      </c>
      <c r="I14" s="55" t="s">
        <v>12</v>
      </c>
      <c r="J14" s="7">
        <v>9</v>
      </c>
      <c r="K14" s="8">
        <v>1930</v>
      </c>
      <c r="L14" s="55" t="s">
        <v>12</v>
      </c>
      <c r="M14" s="9">
        <v>1948</v>
      </c>
      <c r="N14" s="10"/>
    </row>
    <row r="15" spans="1:14" s="2" customFormat="1" ht="24.75" customHeight="1" thickBot="1">
      <c r="A15" s="54" t="s">
        <v>37</v>
      </c>
      <c r="B15" s="48" t="s">
        <v>102</v>
      </c>
      <c r="C15" s="55" t="s">
        <v>10</v>
      </c>
      <c r="D15" s="5" t="s">
        <v>103</v>
      </c>
      <c r="E15" s="6">
        <v>5</v>
      </c>
      <c r="F15" s="55" t="s">
        <v>12</v>
      </c>
      <c r="G15" s="7">
        <v>1</v>
      </c>
      <c r="H15" s="6">
        <v>8.5</v>
      </c>
      <c r="I15" s="55" t="s">
        <v>12</v>
      </c>
      <c r="J15" s="7">
        <v>7.5</v>
      </c>
      <c r="K15" s="8">
        <v>2006</v>
      </c>
      <c r="L15" s="55" t="s">
        <v>12</v>
      </c>
      <c r="M15" s="9">
        <v>1977</v>
      </c>
      <c r="N15" s="10"/>
    </row>
    <row r="16" spans="1:14" s="2" customFormat="1" ht="24.75" customHeight="1" thickBot="1">
      <c r="A16" s="54" t="s">
        <v>40</v>
      </c>
      <c r="B16" s="48" t="s">
        <v>93</v>
      </c>
      <c r="C16" s="55" t="s">
        <v>10</v>
      </c>
      <c r="D16" s="5" t="s">
        <v>98</v>
      </c>
      <c r="E16" s="6">
        <v>4</v>
      </c>
      <c r="F16" s="55" t="s">
        <v>12</v>
      </c>
      <c r="G16" s="7">
        <v>2</v>
      </c>
      <c r="H16" s="6">
        <v>7.5</v>
      </c>
      <c r="I16" s="55" t="s">
        <v>12</v>
      </c>
      <c r="J16" s="7">
        <v>8.5</v>
      </c>
      <c r="K16" s="8">
        <v>2049</v>
      </c>
      <c r="L16" s="55" t="s">
        <v>12</v>
      </c>
      <c r="M16" s="9">
        <v>2037</v>
      </c>
      <c r="N16" s="10"/>
    </row>
    <row r="17" spans="1:14" s="2" customFormat="1" ht="24.75" customHeight="1" thickBot="1">
      <c r="A17" s="54" t="s">
        <v>43</v>
      </c>
      <c r="B17" s="4" t="s">
        <v>100</v>
      </c>
      <c r="C17" s="55" t="s">
        <v>10</v>
      </c>
      <c r="D17" s="50" t="s">
        <v>48</v>
      </c>
      <c r="E17" s="6">
        <v>2</v>
      </c>
      <c r="F17" s="55" t="s">
        <v>12</v>
      </c>
      <c r="G17" s="7">
        <v>4</v>
      </c>
      <c r="H17" s="6">
        <v>7</v>
      </c>
      <c r="I17" s="55" t="s">
        <v>12</v>
      </c>
      <c r="J17" s="7">
        <v>9</v>
      </c>
      <c r="K17" s="8">
        <v>1831</v>
      </c>
      <c r="L17" s="55" t="s">
        <v>12</v>
      </c>
      <c r="M17" s="9">
        <v>1927</v>
      </c>
      <c r="N17" s="10"/>
    </row>
    <row r="18" spans="1:14" ht="12.75">
      <c r="A18" s="56"/>
      <c r="B18" s="56"/>
      <c r="C18" s="5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1:14" s="2" customFormat="1" ht="30" customHeight="1" thickBot="1">
      <c r="A19" s="44" t="s">
        <v>72</v>
      </c>
      <c r="B19" s="44"/>
      <c r="C19" s="45"/>
      <c r="D19" s="69" t="s">
        <v>104</v>
      </c>
      <c r="E19" s="44"/>
      <c r="F19" s="44"/>
      <c r="G19" s="44"/>
      <c r="H19" s="44"/>
      <c r="I19" s="44"/>
      <c r="J19" s="44"/>
      <c r="K19" s="44"/>
      <c r="L19" s="44"/>
      <c r="M19" s="44"/>
      <c r="N19" s="46"/>
    </row>
    <row r="20" spans="1:14" s="2" customFormat="1" ht="24.75" customHeight="1" thickBot="1">
      <c r="A20" s="59" t="s">
        <v>2</v>
      </c>
      <c r="B20" s="59" t="s">
        <v>3</v>
      </c>
      <c r="C20" s="60"/>
      <c r="D20" s="61"/>
      <c r="E20" s="62" t="s">
        <v>4</v>
      </c>
      <c r="F20" s="63"/>
      <c r="G20" s="64"/>
      <c r="H20" s="62" t="s">
        <v>5</v>
      </c>
      <c r="I20" s="63"/>
      <c r="J20" s="64"/>
      <c r="K20" s="62" t="s">
        <v>6</v>
      </c>
      <c r="L20" s="63"/>
      <c r="M20" s="64"/>
      <c r="N20" s="65" t="s">
        <v>7</v>
      </c>
    </row>
    <row r="21" spans="1:14" s="2" customFormat="1" ht="24.75" customHeight="1" thickBot="1">
      <c r="A21" s="66" t="s">
        <v>46</v>
      </c>
      <c r="B21" s="236" t="s">
        <v>101</v>
      </c>
      <c r="C21" s="12"/>
      <c r="D21" s="13"/>
      <c r="E21" s="14"/>
      <c r="F21" s="15"/>
      <c r="G21" s="16"/>
      <c r="H21" s="230">
        <v>69</v>
      </c>
      <c r="I21" s="231"/>
      <c r="J21" s="232"/>
      <c r="K21" s="233">
        <v>3074</v>
      </c>
      <c r="L21" s="234"/>
      <c r="M21" s="235"/>
      <c r="N21" s="18"/>
    </row>
    <row r="22" spans="1:14" s="2" customFormat="1" ht="24.75" customHeight="1" thickBot="1">
      <c r="A22" s="67"/>
      <c r="B22" s="229" t="s">
        <v>93</v>
      </c>
      <c r="C22" s="12"/>
      <c r="D22" s="13"/>
      <c r="E22" s="14"/>
      <c r="F22" s="15"/>
      <c r="G22" s="16"/>
      <c r="H22" s="230">
        <v>65</v>
      </c>
      <c r="I22" s="231"/>
      <c r="J22" s="232"/>
      <c r="K22" s="233">
        <v>2996</v>
      </c>
      <c r="L22" s="234"/>
      <c r="M22" s="235"/>
      <c r="N22" s="18"/>
    </row>
    <row r="23" spans="1:14" s="2" customFormat="1" ht="24.75" customHeight="1" thickBot="1">
      <c r="A23" s="67"/>
      <c r="B23" s="228" t="s">
        <v>48</v>
      </c>
      <c r="C23" s="12"/>
      <c r="D23" s="13"/>
      <c r="E23" s="14"/>
      <c r="F23" s="15"/>
      <c r="G23" s="16"/>
      <c r="H23" s="230">
        <v>64</v>
      </c>
      <c r="I23" s="231"/>
      <c r="J23" s="232"/>
      <c r="K23" s="233">
        <v>2970</v>
      </c>
      <c r="L23" s="234"/>
      <c r="M23" s="235"/>
      <c r="N23" s="18"/>
    </row>
    <row r="24" spans="1:14" s="2" customFormat="1" ht="24.75" customHeight="1" thickBot="1">
      <c r="A24" s="68"/>
      <c r="B24" s="229" t="s">
        <v>102</v>
      </c>
      <c r="C24" s="12"/>
      <c r="D24" s="13"/>
      <c r="E24" s="14"/>
      <c r="F24" s="15"/>
      <c r="G24" s="16"/>
      <c r="H24" s="230">
        <v>47</v>
      </c>
      <c r="I24" s="231"/>
      <c r="J24" s="232"/>
      <c r="K24" s="233">
        <v>2792</v>
      </c>
      <c r="L24" s="234"/>
      <c r="M24" s="235"/>
      <c r="N24" s="18"/>
    </row>
    <row r="25" spans="1:14" ht="12.75">
      <c r="A25" s="56"/>
      <c r="B25" s="56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</row>
    <row r="26" spans="1:14" ht="12.75">
      <c r="A26" s="56" t="s">
        <v>74</v>
      </c>
      <c r="B26" s="56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</row>
  </sheetData>
  <sheetProtection/>
  <mergeCells count="8">
    <mergeCell ref="H21:J21"/>
    <mergeCell ref="H22:J22"/>
    <mergeCell ref="H23:J23"/>
    <mergeCell ref="H24:J24"/>
    <mergeCell ref="K21:M21"/>
    <mergeCell ref="K22:M22"/>
    <mergeCell ref="K23:M23"/>
    <mergeCell ref="K24:M2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58"/>
  <sheetViews>
    <sheetView zoomScalePageLayoutView="0" workbookViewId="0" topLeftCell="G16">
      <selection activeCell="J14" sqref="J14"/>
    </sheetView>
  </sheetViews>
  <sheetFormatPr defaultColWidth="11.421875" defaultRowHeight="12.75"/>
  <cols>
    <col min="1" max="1" width="7.7109375" style="94" customWidth="1"/>
    <col min="2" max="2" width="4.7109375" style="94" customWidth="1"/>
    <col min="3" max="3" width="3.140625" style="94" customWidth="1"/>
    <col min="4" max="4" width="8.00390625" style="94" customWidth="1"/>
    <col min="5" max="5" width="3.28125" style="94" customWidth="1"/>
    <col min="6" max="8" width="4.28125" style="94" customWidth="1"/>
    <col min="9" max="9" width="4.140625" style="94" customWidth="1"/>
    <col min="10" max="10" width="3.7109375" style="94" customWidth="1"/>
    <col min="11" max="11" width="0.9921875" style="94" customWidth="1"/>
    <col min="12" max="12" width="3.7109375" style="94" customWidth="1"/>
    <col min="13" max="13" width="7.7109375" style="94" customWidth="1"/>
    <col min="14" max="14" width="4.7109375" style="94" customWidth="1"/>
    <col min="15" max="15" width="3.140625" style="94" customWidth="1"/>
    <col min="16" max="16" width="8.00390625" style="94" customWidth="1"/>
    <col min="17" max="17" width="3.28125" style="94" customWidth="1"/>
    <col min="18" max="20" width="4.28125" style="94" customWidth="1"/>
    <col min="21" max="21" width="4.140625" style="94" customWidth="1"/>
    <col min="22" max="22" width="3.7109375" style="94" customWidth="1"/>
    <col min="23" max="23" width="0.9921875" style="94" customWidth="1"/>
    <col min="24" max="24" width="3.7109375" style="94" customWidth="1"/>
    <col min="25" max="25" width="7.7109375" style="94" customWidth="1"/>
    <col min="26" max="26" width="4.7109375" style="94" customWidth="1"/>
    <col min="27" max="27" width="3.140625" style="94" customWidth="1"/>
    <col min="28" max="28" width="8.00390625" style="94" customWidth="1"/>
    <col min="29" max="29" width="3.28125" style="94" customWidth="1"/>
    <col min="30" max="32" width="4.28125" style="94" customWidth="1"/>
    <col min="33" max="33" width="4.140625" style="94" customWidth="1"/>
    <col min="34" max="34" width="3.7109375" style="94" customWidth="1"/>
    <col min="35" max="35" width="0.9921875" style="94" customWidth="1"/>
    <col min="36" max="36" width="3.7109375" style="94" customWidth="1"/>
    <col min="37" max="37" width="7.7109375" style="94" customWidth="1"/>
    <col min="38" max="38" width="4.7109375" style="94" customWidth="1"/>
    <col min="39" max="39" width="3.140625" style="94" customWidth="1"/>
    <col min="40" max="40" width="8.00390625" style="94" customWidth="1"/>
    <col min="41" max="41" width="3.28125" style="94" customWidth="1"/>
    <col min="42" max="44" width="4.28125" style="94" customWidth="1"/>
    <col min="45" max="45" width="4.140625" style="94" customWidth="1"/>
    <col min="46" max="46" width="11.421875" style="96" customWidth="1"/>
    <col min="47" max="50" width="4.7109375" style="97" hidden="1" customWidth="1"/>
    <col min="51" max="54" width="3.8515625" style="97" hidden="1" customWidth="1"/>
    <col min="55" max="55" width="23.8515625" style="96" hidden="1" customWidth="1"/>
    <col min="56" max="56" width="14.140625" style="96" hidden="1" customWidth="1"/>
    <col min="57" max="58" width="2.28125" style="96" hidden="1" customWidth="1"/>
    <col min="59" max="59" width="25.140625" style="96" hidden="1" customWidth="1"/>
    <col min="60" max="65" width="12.57421875" style="96" hidden="1" customWidth="1"/>
    <col min="66" max="16384" width="11.421875" style="96" customWidth="1"/>
  </cols>
  <sheetData>
    <row r="1" spans="4:65" ht="37.5" customHeight="1">
      <c r="D1" s="95" t="s">
        <v>174</v>
      </c>
      <c r="G1" s="96"/>
      <c r="H1" s="96"/>
      <c r="I1" s="96"/>
      <c r="J1" s="96"/>
      <c r="K1" s="96"/>
      <c r="L1" s="96"/>
      <c r="M1" s="96"/>
      <c r="N1" s="96"/>
      <c r="O1" s="96"/>
      <c r="P1" s="96"/>
      <c r="V1" s="197" t="s">
        <v>175</v>
      </c>
      <c r="W1" s="197"/>
      <c r="X1" s="197"/>
      <c r="Y1" s="197"/>
      <c r="Z1" s="197"/>
      <c r="AA1" s="197"/>
      <c r="AB1" s="197"/>
      <c r="AC1" s="197"/>
      <c r="AD1" s="197"/>
      <c r="AE1" s="197"/>
      <c r="BH1" s="96">
        <v>1</v>
      </c>
      <c r="BI1" s="96">
        <v>2</v>
      </c>
      <c r="BJ1" s="96">
        <v>3</v>
      </c>
      <c r="BK1" s="96">
        <v>4</v>
      </c>
      <c r="BL1" s="96">
        <v>5</v>
      </c>
      <c r="BM1" s="96">
        <v>6</v>
      </c>
    </row>
    <row r="2" spans="1:65" ht="14.25">
      <c r="A2" s="98"/>
      <c r="B2" s="98"/>
      <c r="C2" s="98"/>
      <c r="D2" s="98"/>
      <c r="E2" s="99"/>
      <c r="F2" s="98"/>
      <c r="G2" s="98"/>
      <c r="H2" s="98"/>
      <c r="I2" s="100"/>
      <c r="L2" s="96"/>
      <c r="M2" s="96"/>
      <c r="N2" s="96"/>
      <c r="O2" s="96"/>
      <c r="P2" s="96"/>
      <c r="Q2" s="96"/>
      <c r="R2" s="96"/>
      <c r="S2" s="96"/>
      <c r="T2" s="96"/>
      <c r="U2" s="96"/>
      <c r="V2" s="101"/>
      <c r="W2" s="101"/>
      <c r="X2" s="101"/>
      <c r="Y2" s="102"/>
      <c r="Z2" s="102"/>
      <c r="AA2" s="102"/>
      <c r="AB2" s="103"/>
      <c r="AC2" s="103"/>
      <c r="AD2" s="104"/>
      <c r="AE2" s="101"/>
      <c r="AF2" s="101"/>
      <c r="AG2" s="101"/>
      <c r="AH2" s="101"/>
      <c r="AI2" s="101"/>
      <c r="AJ2" s="101"/>
      <c r="AK2" s="101"/>
      <c r="AL2" s="104"/>
      <c r="AM2" s="105"/>
      <c r="AN2" s="105"/>
      <c r="AO2" s="105"/>
      <c r="AP2" s="105"/>
      <c r="AQ2" s="105"/>
      <c r="AR2" s="105"/>
      <c r="AS2" s="105"/>
      <c r="BC2" s="106" t="s">
        <v>101</v>
      </c>
      <c r="BD2">
        <v>0.30194801092147827</v>
      </c>
      <c r="BE2" s="96">
        <f>RANK(BD2,$BD$2:$BD$5,1)</f>
        <v>2</v>
      </c>
      <c r="BF2" s="96">
        <v>1</v>
      </c>
      <c r="BG2" s="96" t="str">
        <f>INDEX($BC$2:$BC$5,MATCH(BF2,$BE$2:$BE$5,0))</f>
        <v>SV Feuerfest Wetro 1. (BZ)</v>
      </c>
      <c r="BH2" s="96" t="str">
        <f>B8</f>
        <v>Nadine Zschieschang</v>
      </c>
      <c r="BI2" s="96" t="str">
        <f>B15</f>
        <v>Ute Arencibia</v>
      </c>
      <c r="BJ2" s="96" t="str">
        <f>B22</f>
        <v>Diana Beitlich</v>
      </c>
      <c r="BK2" s="96" t="str">
        <f>B29</f>
        <v>Angelika Hauffe</v>
      </c>
      <c r="BL2" s="96" t="str">
        <f>B36</f>
        <v>Nicole Fulk</v>
      </c>
      <c r="BM2" s="96" t="str">
        <f>B43</f>
        <v>Doreen Fulk</v>
      </c>
    </row>
    <row r="3" spans="1:65" ht="14.25">
      <c r="A3" s="107" t="s">
        <v>176</v>
      </c>
      <c r="B3" s="108" t="s">
        <v>177</v>
      </c>
      <c r="C3" s="109"/>
      <c r="D3" s="110"/>
      <c r="E3" s="110"/>
      <c r="F3" s="111"/>
      <c r="G3" s="111"/>
      <c r="H3" s="112" t="s">
        <v>178</v>
      </c>
      <c r="I3" s="198">
        <v>42168</v>
      </c>
      <c r="J3" s="198"/>
      <c r="K3" s="198"/>
      <c r="L3" s="199"/>
      <c r="M3" s="200" t="s">
        <v>179</v>
      </c>
      <c r="N3" s="200"/>
      <c r="O3" s="201" t="s">
        <v>180</v>
      </c>
      <c r="P3" s="188"/>
      <c r="Q3" s="188"/>
      <c r="R3" s="188"/>
      <c r="S3" s="188"/>
      <c r="T3" s="188"/>
      <c r="U3" s="188"/>
      <c r="V3" s="188"/>
      <c r="W3" s="188"/>
      <c r="X3" s="188"/>
      <c r="Y3" s="111"/>
      <c r="Z3" s="110"/>
      <c r="AA3" s="113" t="s">
        <v>181</v>
      </c>
      <c r="AB3" s="202">
        <v>0.3333333333333333</v>
      </c>
      <c r="AC3" s="202"/>
      <c r="AD3" s="202"/>
      <c r="AE3" s="111"/>
      <c r="AF3" s="113" t="s">
        <v>182</v>
      </c>
      <c r="AG3" s="203"/>
      <c r="AH3" s="203"/>
      <c r="AI3" s="203"/>
      <c r="AJ3" s="199"/>
      <c r="AK3" s="199"/>
      <c r="AL3" s="96"/>
      <c r="AM3" s="96"/>
      <c r="AN3" s="96"/>
      <c r="AO3" s="96"/>
      <c r="AP3" s="102"/>
      <c r="AQ3" s="114"/>
      <c r="AR3" s="115"/>
      <c r="AS3" s="115"/>
      <c r="BC3" s="106" t="s">
        <v>102</v>
      </c>
      <c r="BD3">
        <v>0.7747400999069214</v>
      </c>
      <c r="BE3" s="96">
        <f>RANK(BD3,$BD$2:$BD$5,1)</f>
        <v>4</v>
      </c>
      <c r="BF3" s="96">
        <v>2</v>
      </c>
      <c r="BG3" s="96" t="str">
        <f>INDEX($BC$2:$BC$5,MATCH(BF3,$BE$2:$BE$5,0))</f>
        <v>SV Motor-Mickten 2.</v>
      </c>
      <c r="BH3" s="96" t="str">
        <f>N8</f>
        <v>Marion Maisl</v>
      </c>
      <c r="BI3" s="96" t="str">
        <f>N15</f>
        <v>Kathrein Bäckta</v>
      </c>
      <c r="BJ3" s="96" t="str">
        <f>N22</f>
        <v>Renate Hiecke</v>
      </c>
      <c r="BK3" s="96" t="str">
        <f>N29</f>
        <v>Isabell Ziegert</v>
      </c>
      <c r="BL3" s="96" t="str">
        <f>N36</f>
        <v>Karina Jung</v>
      </c>
      <c r="BM3" s="96" t="str">
        <f>N43</f>
        <v>Adriana Hey</v>
      </c>
    </row>
    <row r="4" spans="1:65" ht="14.25">
      <c r="A4" s="99"/>
      <c r="B4" s="98"/>
      <c r="C4" s="116"/>
      <c r="D4" s="98"/>
      <c r="E4" s="99"/>
      <c r="F4" s="99"/>
      <c r="G4" s="98"/>
      <c r="H4" s="98"/>
      <c r="I4" s="116"/>
      <c r="J4" s="98"/>
      <c r="K4" s="98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117"/>
      <c r="Z4" s="102"/>
      <c r="AA4" s="11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104"/>
      <c r="AM4" s="105"/>
      <c r="AN4" s="105"/>
      <c r="AO4" s="105"/>
      <c r="AP4" s="105"/>
      <c r="AQ4" s="105"/>
      <c r="AR4" s="105"/>
      <c r="AS4" s="105"/>
      <c r="BC4" s="106" t="s">
        <v>93</v>
      </c>
      <c r="BD4">
        <v>0.014017641544342041</v>
      </c>
      <c r="BE4" s="96">
        <f>RANK(BD4,$BD$2:$BD$5,1)</f>
        <v>1</v>
      </c>
      <c r="BF4" s="96">
        <v>3</v>
      </c>
      <c r="BG4" s="96" t="str">
        <f>INDEX($BC$2:$BC$5,MATCH(BF4,$BE$2:$BE$5,0))</f>
        <v>SSV Stahl Rietschen 1.</v>
      </c>
      <c r="BH4" s="96" t="str">
        <f>Z8</f>
        <v>Doris Jakob</v>
      </c>
      <c r="BI4" s="96" t="str">
        <f>Z15</f>
        <v>Steffi Reichel</v>
      </c>
      <c r="BJ4" s="96" t="str">
        <f>Z22</f>
        <v>Katrin Stiller</v>
      </c>
      <c r="BK4" s="96" t="str">
        <f>Z29</f>
        <v>Anja Heinrich</v>
      </c>
      <c r="BL4" s="96" t="str">
        <f>Z36</f>
        <v>Steffi Wolff</v>
      </c>
      <c r="BM4" s="96" t="str">
        <f>Z43</f>
        <v>Katrin Glona</v>
      </c>
    </row>
    <row r="5" spans="1:65" ht="14.25">
      <c r="A5" s="118"/>
      <c r="B5" s="111"/>
      <c r="C5" s="119" t="s">
        <v>183</v>
      </c>
      <c r="D5" s="196" t="str">
        <f>IF(ISERROR(BG2),"",BG2)</f>
        <v>SV Feuerfest Wetro 1. (BZ)</v>
      </c>
      <c r="E5" s="196"/>
      <c r="F5" s="196"/>
      <c r="G5" s="196"/>
      <c r="H5" s="196"/>
      <c r="I5" s="196"/>
      <c r="J5" s="120"/>
      <c r="K5" s="120"/>
      <c r="L5" s="120"/>
      <c r="M5" s="118"/>
      <c r="N5" s="121"/>
      <c r="O5" s="119" t="s">
        <v>184</v>
      </c>
      <c r="P5" s="196" t="str">
        <f>IF(ISERROR(BG3),"",BG3)</f>
        <v>SV Motor-Mickten 2.</v>
      </c>
      <c r="Q5" s="196"/>
      <c r="R5" s="196"/>
      <c r="S5" s="196"/>
      <c r="T5" s="196"/>
      <c r="U5" s="196"/>
      <c r="V5" s="120"/>
      <c r="W5" s="120"/>
      <c r="X5" s="120"/>
      <c r="Y5" s="118"/>
      <c r="Z5" s="111"/>
      <c r="AA5" s="119" t="s">
        <v>185</v>
      </c>
      <c r="AB5" s="196" t="str">
        <f>IF(ISERROR(BG4),"",BG4)</f>
        <v>SSV Stahl Rietschen 1.</v>
      </c>
      <c r="AC5" s="196"/>
      <c r="AD5" s="196"/>
      <c r="AE5" s="196"/>
      <c r="AF5" s="196"/>
      <c r="AG5" s="196"/>
      <c r="AH5" s="120"/>
      <c r="AI5" s="120"/>
      <c r="AJ5" s="120"/>
      <c r="AK5" s="118"/>
      <c r="AL5" s="121"/>
      <c r="AM5" s="119" t="s">
        <v>186</v>
      </c>
      <c r="AN5" s="196" t="str">
        <f>IF(ISERROR(BG5),"",BG5)</f>
        <v>KSV Dresden-Leuben 2.</v>
      </c>
      <c r="AO5" s="196"/>
      <c r="AP5" s="196"/>
      <c r="AQ5" s="196"/>
      <c r="AR5" s="196"/>
      <c r="AS5" s="196"/>
      <c r="BC5" s="106" t="s">
        <v>48</v>
      </c>
      <c r="BD5">
        <v>0.7607235908508301</v>
      </c>
      <c r="BE5" s="96">
        <f>RANK(BD5,$BD$2:$BD$5,1)</f>
        <v>3</v>
      </c>
      <c r="BF5" s="96">
        <v>4</v>
      </c>
      <c r="BG5" s="96" t="str">
        <f>INDEX($BC$2:$BC$5,MATCH(BF5,$BE$2:$BE$5,0))</f>
        <v>KSV Dresden-Leuben 2.</v>
      </c>
      <c r="BH5" s="96" t="str">
        <f>AL8</f>
        <v>Bärbel Schimeck</v>
      </c>
      <c r="BI5" s="96" t="str">
        <f>AL15</f>
        <v>Gina Sternberg</v>
      </c>
      <c r="BJ5" s="96" t="str">
        <f>AL22</f>
        <v>Marion Grahl</v>
      </c>
      <c r="BK5" s="96" t="str">
        <f>AL29</f>
        <v>Angela Mertz</v>
      </c>
      <c r="BL5" s="96" t="str">
        <f>AL36</f>
        <v>Monika Otto</v>
      </c>
      <c r="BM5" s="96" t="str">
        <f>AL43</f>
        <v>Silvia Mühle</v>
      </c>
    </row>
    <row r="7" spans="1:54" ht="14.25">
      <c r="A7" s="122" t="s">
        <v>187</v>
      </c>
      <c r="B7" s="193" t="s">
        <v>188</v>
      </c>
      <c r="C7" s="194"/>
      <c r="D7" s="195"/>
      <c r="E7" s="124" t="s">
        <v>115</v>
      </c>
      <c r="F7" s="124" t="s">
        <v>189</v>
      </c>
      <c r="G7" s="124" t="s">
        <v>85</v>
      </c>
      <c r="H7" s="123" t="s">
        <v>190</v>
      </c>
      <c r="I7" s="125" t="s">
        <v>5</v>
      </c>
      <c r="J7" s="120"/>
      <c r="K7" s="120"/>
      <c r="L7" s="120"/>
      <c r="M7" s="122" t="s">
        <v>187</v>
      </c>
      <c r="N7" s="193" t="s">
        <v>188</v>
      </c>
      <c r="O7" s="194"/>
      <c r="P7" s="195"/>
      <c r="Q7" s="124" t="s">
        <v>115</v>
      </c>
      <c r="R7" s="124" t="s">
        <v>189</v>
      </c>
      <c r="S7" s="124" t="s">
        <v>85</v>
      </c>
      <c r="T7" s="123" t="s">
        <v>190</v>
      </c>
      <c r="U7" s="125" t="s">
        <v>5</v>
      </c>
      <c r="V7" s="120"/>
      <c r="W7" s="120"/>
      <c r="X7" s="120"/>
      <c r="Y7" s="122" t="s">
        <v>187</v>
      </c>
      <c r="Z7" s="193" t="s">
        <v>188</v>
      </c>
      <c r="AA7" s="194"/>
      <c r="AB7" s="195"/>
      <c r="AC7" s="124" t="s">
        <v>115</v>
      </c>
      <c r="AD7" s="124" t="s">
        <v>189</v>
      </c>
      <c r="AE7" s="124" t="s">
        <v>85</v>
      </c>
      <c r="AF7" s="123" t="s">
        <v>190</v>
      </c>
      <c r="AG7" s="125" t="s">
        <v>5</v>
      </c>
      <c r="AH7" s="120"/>
      <c r="AI7" s="120"/>
      <c r="AJ7" s="120"/>
      <c r="AK7" s="122" t="s">
        <v>187</v>
      </c>
      <c r="AL7" s="193" t="s">
        <v>188</v>
      </c>
      <c r="AM7" s="194"/>
      <c r="AN7" s="195"/>
      <c r="AO7" s="124" t="s">
        <v>115</v>
      </c>
      <c r="AP7" s="124" t="s">
        <v>189</v>
      </c>
      <c r="AQ7" s="124" t="s">
        <v>85</v>
      </c>
      <c r="AR7" s="123" t="s">
        <v>190</v>
      </c>
      <c r="AS7" s="125" t="s">
        <v>5</v>
      </c>
      <c r="AU7" s="97" t="s">
        <v>6</v>
      </c>
      <c r="AV7" s="97" t="s">
        <v>6</v>
      </c>
      <c r="AW7" s="97" t="s">
        <v>6</v>
      </c>
      <c r="AX7" s="97" t="s">
        <v>6</v>
      </c>
      <c r="AY7" s="97" t="s">
        <v>5</v>
      </c>
      <c r="AZ7" s="97" t="s">
        <v>5</v>
      </c>
      <c r="BA7" s="97" t="s">
        <v>5</v>
      </c>
      <c r="BB7" s="97" t="s">
        <v>5</v>
      </c>
    </row>
    <row r="8" spans="1:59" ht="15.75" customHeight="1">
      <c r="A8" s="126">
        <v>82544</v>
      </c>
      <c r="B8" s="175" t="s">
        <v>191</v>
      </c>
      <c r="C8" s="182"/>
      <c r="D8" s="183"/>
      <c r="E8" s="127">
        <v>2</v>
      </c>
      <c r="F8" s="128">
        <f>IF(H8="","",H8-G8)</f>
        <v>45</v>
      </c>
      <c r="G8" s="127">
        <v>85</v>
      </c>
      <c r="H8" s="129">
        <v>130</v>
      </c>
      <c r="I8" s="130">
        <f>IF(AY8="","",AY8)</f>
        <v>2</v>
      </c>
      <c r="J8" s="131"/>
      <c r="K8" s="131"/>
      <c r="L8" s="132"/>
      <c r="M8" s="126">
        <v>47700</v>
      </c>
      <c r="N8" s="175" t="s">
        <v>192</v>
      </c>
      <c r="O8" s="182"/>
      <c r="P8" s="183"/>
      <c r="Q8" s="127">
        <v>3</v>
      </c>
      <c r="R8" s="128">
        <f>IF(T8="","",T8-S8)</f>
        <v>36</v>
      </c>
      <c r="S8" s="127">
        <v>98</v>
      </c>
      <c r="T8" s="129">
        <v>134</v>
      </c>
      <c r="U8" s="130">
        <f>IF(AZ8="","",AZ8)</f>
        <v>3</v>
      </c>
      <c r="V8" s="131"/>
      <c r="W8" s="131"/>
      <c r="X8" s="132"/>
      <c r="Y8" s="126">
        <v>93768</v>
      </c>
      <c r="Z8" s="175" t="s">
        <v>193</v>
      </c>
      <c r="AA8" s="176"/>
      <c r="AB8" s="177"/>
      <c r="AC8" s="127">
        <v>1</v>
      </c>
      <c r="AD8" s="128">
        <f>IF(AF8="","",AF8-AE8)</f>
        <v>45</v>
      </c>
      <c r="AE8" s="127">
        <v>93</v>
      </c>
      <c r="AF8" s="129">
        <v>138</v>
      </c>
      <c r="AG8" s="130">
        <f>IF(BA8="","",BA8)</f>
        <v>4</v>
      </c>
      <c r="AH8" s="131"/>
      <c r="AI8" s="131"/>
      <c r="AJ8" s="132"/>
      <c r="AK8" s="126">
        <v>72355</v>
      </c>
      <c r="AL8" s="175" t="s">
        <v>194</v>
      </c>
      <c r="AM8" s="176"/>
      <c r="AN8" s="177"/>
      <c r="AO8" s="127">
        <v>5</v>
      </c>
      <c r="AP8" s="128">
        <f>IF(AR8="","",AR8-AQ8)</f>
        <v>25</v>
      </c>
      <c r="AQ8" s="127">
        <v>76</v>
      </c>
      <c r="AR8" s="129">
        <v>101</v>
      </c>
      <c r="AS8" s="130">
        <f>IF(BB8="","",BB8)</f>
        <v>1</v>
      </c>
      <c r="AU8" s="97">
        <f>H8</f>
        <v>130</v>
      </c>
      <c r="AV8" s="97">
        <f>T8</f>
        <v>134</v>
      </c>
      <c r="AW8" s="97">
        <f>AF8</f>
        <v>138</v>
      </c>
      <c r="AX8" s="97">
        <f>AR8</f>
        <v>101</v>
      </c>
      <c r="AY8" s="97">
        <f>IF(H8="","",5-RANK(AU8,$AU8:$AX8,0))</f>
        <v>2</v>
      </c>
      <c r="AZ8" s="97">
        <f>IF(T8="","",5-RANK(AV8,$AU8:$AX8,0))</f>
        <v>3</v>
      </c>
      <c r="BA8" s="97">
        <f>IF(AF8="","",5-RANK(AW8,$AU8:$AX8,0))</f>
        <v>4</v>
      </c>
      <c r="BB8" s="97">
        <f>IF(AR8="","",5-RANK(AX8,$AU8:$AX8,0))</f>
        <v>1</v>
      </c>
      <c r="BG8" s="133"/>
    </row>
    <row r="9" spans="1:54" ht="15.75">
      <c r="A9" s="134">
        <v>29538</v>
      </c>
      <c r="B9" s="184"/>
      <c r="C9" s="185"/>
      <c r="D9" s="186"/>
      <c r="E9" s="127">
        <v>0</v>
      </c>
      <c r="F9" s="128">
        <f>IF(H9="","",H9-G9)</f>
        <v>52</v>
      </c>
      <c r="G9" s="127">
        <v>77</v>
      </c>
      <c r="H9" s="129">
        <v>129</v>
      </c>
      <c r="I9" s="130">
        <f>IF(AY9="","",AY9)</f>
        <v>4</v>
      </c>
      <c r="J9" s="131"/>
      <c r="K9" s="131"/>
      <c r="L9" s="132"/>
      <c r="M9" s="134">
        <v>22720</v>
      </c>
      <c r="N9" s="184"/>
      <c r="O9" s="185"/>
      <c r="P9" s="186"/>
      <c r="Q9" s="127">
        <v>3</v>
      </c>
      <c r="R9" s="128">
        <f>IF(T9="","",T9-S9)</f>
        <v>30</v>
      </c>
      <c r="S9" s="127">
        <v>88</v>
      </c>
      <c r="T9" s="129">
        <v>118</v>
      </c>
      <c r="U9" s="130">
        <f>IF(AZ9="","",AZ9)</f>
        <v>1</v>
      </c>
      <c r="V9" s="131"/>
      <c r="W9" s="131"/>
      <c r="X9" s="132"/>
      <c r="Y9" s="134">
        <v>23084</v>
      </c>
      <c r="Z9" s="187"/>
      <c r="AA9" s="188"/>
      <c r="AB9" s="189"/>
      <c r="AC9" s="127">
        <v>3</v>
      </c>
      <c r="AD9" s="128">
        <f>IF(AF9="","",AF9-AE9)</f>
        <v>42</v>
      </c>
      <c r="AE9" s="127">
        <v>82</v>
      </c>
      <c r="AF9" s="129">
        <v>124</v>
      </c>
      <c r="AG9" s="130">
        <f>IF(BA9="","",BA9)</f>
        <v>2</v>
      </c>
      <c r="AH9" s="131"/>
      <c r="AI9" s="131"/>
      <c r="AJ9" s="132"/>
      <c r="AK9" s="134">
        <v>16570</v>
      </c>
      <c r="AL9" s="187"/>
      <c r="AM9" s="188"/>
      <c r="AN9" s="189"/>
      <c r="AO9" s="127">
        <v>4</v>
      </c>
      <c r="AP9" s="128">
        <f>IF(AR9="","",AR9-AQ9)</f>
        <v>42</v>
      </c>
      <c r="AQ9" s="127">
        <v>87</v>
      </c>
      <c r="AR9" s="129">
        <v>129</v>
      </c>
      <c r="AS9" s="130">
        <f>IF(BB9="","",BB9)</f>
        <v>4</v>
      </c>
      <c r="AU9" s="97">
        <f>H9</f>
        <v>129</v>
      </c>
      <c r="AV9" s="97">
        <f>T9</f>
        <v>118</v>
      </c>
      <c r="AW9" s="97">
        <f>AF9</f>
        <v>124</v>
      </c>
      <c r="AX9" s="97">
        <f>AR9</f>
        <v>129</v>
      </c>
      <c r="AY9" s="97">
        <f>IF(H9="","",5-RANK(AU9,$AU9:$AX9,0))</f>
        <v>4</v>
      </c>
      <c r="AZ9" s="97">
        <f>IF(T9="","",5-RANK(AV9,$AU9:$AX9,0))</f>
        <v>1</v>
      </c>
      <c r="BA9" s="97">
        <f>IF(AF9="","",5-RANK(AW9,$AU9:$AX9,0))</f>
        <v>2</v>
      </c>
      <c r="BB9" s="97">
        <f>IF(AR9="","",5-RANK(AX9,$AU9:$AX9,0))</f>
        <v>4</v>
      </c>
    </row>
    <row r="10" spans="1:45" ht="15.75">
      <c r="A10" s="135" t="s">
        <v>187</v>
      </c>
      <c r="B10" s="190" t="s">
        <v>195</v>
      </c>
      <c r="C10" s="191"/>
      <c r="D10" s="192"/>
      <c r="E10" s="128"/>
      <c r="F10" s="128"/>
      <c r="G10" s="128"/>
      <c r="H10" s="136"/>
      <c r="I10" s="130"/>
      <c r="J10" s="131"/>
      <c r="K10" s="131"/>
      <c r="L10" s="132"/>
      <c r="M10" s="135" t="s">
        <v>187</v>
      </c>
      <c r="N10" s="190" t="s">
        <v>195</v>
      </c>
      <c r="O10" s="191"/>
      <c r="P10" s="192"/>
      <c r="Q10" s="128"/>
      <c r="R10" s="128"/>
      <c r="S10" s="128"/>
      <c r="T10" s="136"/>
      <c r="U10" s="130"/>
      <c r="V10" s="131"/>
      <c r="W10" s="131"/>
      <c r="X10" s="132"/>
      <c r="Y10" s="135" t="s">
        <v>187</v>
      </c>
      <c r="Z10" s="190" t="s">
        <v>195</v>
      </c>
      <c r="AA10" s="191"/>
      <c r="AB10" s="192"/>
      <c r="AC10" s="128"/>
      <c r="AD10" s="128"/>
      <c r="AE10" s="128"/>
      <c r="AF10" s="136"/>
      <c r="AG10" s="130"/>
      <c r="AH10" s="131"/>
      <c r="AI10" s="131"/>
      <c r="AJ10" s="132"/>
      <c r="AK10" s="135" t="s">
        <v>187</v>
      </c>
      <c r="AL10" s="190" t="s">
        <v>195</v>
      </c>
      <c r="AM10" s="191"/>
      <c r="AN10" s="192"/>
      <c r="AO10" s="128"/>
      <c r="AP10" s="128"/>
      <c r="AQ10" s="128"/>
      <c r="AR10" s="136"/>
      <c r="AS10" s="130"/>
    </row>
    <row r="11" spans="1:54" ht="15.75">
      <c r="A11" s="126"/>
      <c r="B11" s="175"/>
      <c r="C11" s="176"/>
      <c r="D11" s="177"/>
      <c r="E11" s="127">
        <v>1</v>
      </c>
      <c r="F11" s="128">
        <f>IF(H11="","",H11-G11)</f>
        <v>51</v>
      </c>
      <c r="G11" s="127">
        <v>86</v>
      </c>
      <c r="H11" s="129">
        <v>137</v>
      </c>
      <c r="I11" s="130">
        <f>IF(AY11="","",AY11)</f>
        <v>4</v>
      </c>
      <c r="J11" s="131"/>
      <c r="K11" s="131"/>
      <c r="L11" s="132"/>
      <c r="M11" s="126"/>
      <c r="N11" s="175"/>
      <c r="O11" s="176"/>
      <c r="P11" s="177"/>
      <c r="Q11" s="127">
        <v>2</v>
      </c>
      <c r="R11" s="128">
        <f>IF(T11="","",T11-S11)</f>
        <v>45</v>
      </c>
      <c r="S11" s="127">
        <v>87</v>
      </c>
      <c r="T11" s="129">
        <v>132</v>
      </c>
      <c r="U11" s="130">
        <f>IF(AZ11="","",AZ11)</f>
        <v>3</v>
      </c>
      <c r="V11" s="131"/>
      <c r="W11" s="131"/>
      <c r="X11" s="132"/>
      <c r="Y11" s="126"/>
      <c r="Z11" s="175"/>
      <c r="AA11" s="176"/>
      <c r="AB11" s="177"/>
      <c r="AC11" s="127">
        <v>5</v>
      </c>
      <c r="AD11" s="128">
        <f>IF(AF11="","",AF11-AE11)</f>
        <v>24</v>
      </c>
      <c r="AE11" s="127">
        <v>81</v>
      </c>
      <c r="AF11" s="129">
        <v>105</v>
      </c>
      <c r="AG11" s="130">
        <f>IF(BA11="","",BA11)</f>
        <v>2</v>
      </c>
      <c r="AH11" s="131"/>
      <c r="AI11" s="131"/>
      <c r="AJ11" s="132"/>
      <c r="AK11" s="126"/>
      <c r="AL11" s="175"/>
      <c r="AM11" s="176"/>
      <c r="AN11" s="177"/>
      <c r="AO11" s="127">
        <v>8</v>
      </c>
      <c r="AP11" s="128">
        <f>IF(AR11="","",AR11-AQ11)</f>
        <v>17</v>
      </c>
      <c r="AQ11" s="127">
        <v>79</v>
      </c>
      <c r="AR11" s="129">
        <v>96</v>
      </c>
      <c r="AS11" s="130">
        <f>IF(BB11="","",BB11)</f>
        <v>1</v>
      </c>
      <c r="AU11" s="97">
        <f>H11</f>
        <v>137</v>
      </c>
      <c r="AV11" s="97">
        <f>T11</f>
        <v>132</v>
      </c>
      <c r="AW11" s="97">
        <f>AF11</f>
        <v>105</v>
      </c>
      <c r="AX11" s="97">
        <f>AR11</f>
        <v>96</v>
      </c>
      <c r="AY11" s="97">
        <f>IF(H11="","",5-RANK(AU11,$AU11:$AX11,0))</f>
        <v>4</v>
      </c>
      <c r="AZ11" s="97">
        <f>IF(T11="","",5-RANK(AV11,$AU11:$AX11,0))</f>
        <v>3</v>
      </c>
      <c r="BA11" s="97">
        <f>IF(AF11="","",5-RANK(AW11,$AU11:$AX11,0))</f>
        <v>2</v>
      </c>
      <c r="BB11" s="97">
        <f>IF(AR11="","",5-RANK(AX11,$AU11:$AX11,0))</f>
        <v>1</v>
      </c>
    </row>
    <row r="12" spans="1:54" ht="15.75">
      <c r="A12" s="137"/>
      <c r="B12" s="178"/>
      <c r="C12" s="179"/>
      <c r="D12" s="180"/>
      <c r="E12" s="127">
        <v>2</v>
      </c>
      <c r="F12" s="128">
        <f>IF(H12="","",H12-G12)</f>
        <v>50</v>
      </c>
      <c r="G12" s="127">
        <v>84</v>
      </c>
      <c r="H12" s="138">
        <v>134</v>
      </c>
      <c r="I12" s="130">
        <f>IF(AY12="","",AY12)</f>
        <v>3</v>
      </c>
      <c r="J12" s="131"/>
      <c r="K12" s="131"/>
      <c r="L12" s="132"/>
      <c r="M12" s="137"/>
      <c r="N12" s="178"/>
      <c r="O12" s="179"/>
      <c r="P12" s="180"/>
      <c r="Q12" s="127">
        <v>1</v>
      </c>
      <c r="R12" s="128">
        <f>IF(T12="","",T12-S12)</f>
        <v>52</v>
      </c>
      <c r="S12" s="127">
        <v>87</v>
      </c>
      <c r="T12" s="138">
        <v>139</v>
      </c>
      <c r="U12" s="130">
        <f>IF(AZ12="","",AZ12)</f>
        <v>4</v>
      </c>
      <c r="V12" s="131"/>
      <c r="W12" s="131"/>
      <c r="X12" s="132"/>
      <c r="Y12" s="137"/>
      <c r="Z12" s="178"/>
      <c r="AA12" s="179"/>
      <c r="AB12" s="180"/>
      <c r="AC12" s="127">
        <v>3</v>
      </c>
      <c r="AD12" s="128">
        <f>IF(AF12="","",AF12-AE12)</f>
        <v>43</v>
      </c>
      <c r="AE12" s="127">
        <v>79</v>
      </c>
      <c r="AF12" s="138">
        <v>122</v>
      </c>
      <c r="AG12" s="130">
        <f>IF(BA12="","",BA12)</f>
        <v>2</v>
      </c>
      <c r="AH12" s="131"/>
      <c r="AI12" s="131"/>
      <c r="AJ12" s="132"/>
      <c r="AK12" s="137"/>
      <c r="AL12" s="178"/>
      <c r="AM12" s="179"/>
      <c r="AN12" s="180"/>
      <c r="AO12" s="127">
        <v>4</v>
      </c>
      <c r="AP12" s="128">
        <f>IF(AR12="","",AR12-AQ12)</f>
        <v>21</v>
      </c>
      <c r="AQ12" s="127">
        <v>81</v>
      </c>
      <c r="AR12" s="138">
        <v>102</v>
      </c>
      <c r="AS12" s="130">
        <f>IF(BB12="","",BB12)</f>
        <v>1</v>
      </c>
      <c r="AU12" s="97">
        <f>H12</f>
        <v>134</v>
      </c>
      <c r="AV12" s="97">
        <f>T12</f>
        <v>139</v>
      </c>
      <c r="AW12" s="97">
        <f>AF12</f>
        <v>122</v>
      </c>
      <c r="AX12" s="97">
        <f>AR12</f>
        <v>102</v>
      </c>
      <c r="AY12" s="97">
        <f>IF(H12="","",5-RANK(AU12,$AU12:$AX12,0))</f>
        <v>3</v>
      </c>
      <c r="AZ12" s="97">
        <f>IF(T12="","",5-RANK(AV12,$AU12:$AX12,0))</f>
        <v>4</v>
      </c>
      <c r="BA12" s="97">
        <f>IF(AF12="","",5-RANK(AW12,$AU12:$AX12,0))</f>
        <v>2</v>
      </c>
      <c r="BB12" s="97">
        <f>IF(AR12="","",5-RANK(AX12,$AU12:$AX12,0))</f>
        <v>1</v>
      </c>
    </row>
    <row r="13" spans="1:45" ht="14.25">
      <c r="A13" s="139"/>
      <c r="B13" s="140"/>
      <c r="C13" s="140"/>
      <c r="D13" s="140"/>
      <c r="E13" s="141">
        <f>IF(E8="","",SUM(E8:E9,E11:E12))</f>
        <v>5</v>
      </c>
      <c r="F13" s="142">
        <f>IF(F8="","",SUM(F8:F9,F11:F12))</f>
        <v>198</v>
      </c>
      <c r="G13" s="141">
        <f>IF(G8="","",SUM(G8:G9,G11:G12))</f>
        <v>332</v>
      </c>
      <c r="H13" s="143">
        <f>IF(H8="","",SUM(H8:H9,H11:H12))</f>
        <v>530</v>
      </c>
      <c r="I13" s="144">
        <f>IF(I8="","",SUM(I8:I9,I11:I12))</f>
        <v>13</v>
      </c>
      <c r="J13" s="132"/>
      <c r="K13" s="132"/>
      <c r="L13" s="132"/>
      <c r="M13" s="139"/>
      <c r="N13" s="140"/>
      <c r="O13" s="140"/>
      <c r="P13" s="140"/>
      <c r="Q13" s="141">
        <f>IF(Q8="","",SUM(Q8:Q9,Q11:Q12))</f>
        <v>9</v>
      </c>
      <c r="R13" s="142">
        <f>IF(R8="","",SUM(R8:R9,R11:R12))</f>
        <v>163</v>
      </c>
      <c r="S13" s="141">
        <f>IF(S8="","",SUM(S8:S9,S11:S12))</f>
        <v>360</v>
      </c>
      <c r="T13" s="143">
        <f>IF(T8="","",SUM(T8:T9,T11:T12))</f>
        <v>523</v>
      </c>
      <c r="U13" s="144">
        <f>IF(U8="","",SUM(U8:U9,U11:U12))</f>
        <v>11</v>
      </c>
      <c r="V13" s="132"/>
      <c r="W13" s="132"/>
      <c r="X13" s="132"/>
      <c r="Y13" s="139"/>
      <c r="Z13" s="140"/>
      <c r="AA13" s="140"/>
      <c r="AB13" s="140"/>
      <c r="AC13" s="141">
        <f>IF(AC8="","",SUM(AC8:AC9,AC11:AC12))</f>
        <v>12</v>
      </c>
      <c r="AD13" s="142">
        <f>IF(AD8="","",SUM(AD8:AD9,AD11:AD12))</f>
        <v>154</v>
      </c>
      <c r="AE13" s="141">
        <f>IF(AE8="","",SUM(AE8:AE9,AE11:AE12))</f>
        <v>335</v>
      </c>
      <c r="AF13" s="143">
        <f>IF(AF8="","",SUM(AF8:AF9,AF11:AF12))</f>
        <v>489</v>
      </c>
      <c r="AG13" s="144">
        <f>IF(AG8="","",SUM(AG8:AG9,AG11:AG12))</f>
        <v>10</v>
      </c>
      <c r="AH13" s="132"/>
      <c r="AI13" s="132"/>
      <c r="AJ13" s="132"/>
      <c r="AK13" s="139"/>
      <c r="AL13" s="140"/>
      <c r="AM13" s="140"/>
      <c r="AN13" s="140"/>
      <c r="AO13" s="141">
        <f>IF(AO8="","",SUM(AO8:AO9,AO11:AO12))</f>
        <v>21</v>
      </c>
      <c r="AP13" s="142">
        <f>IF(AP8="","",SUM(AP8:AP9,AP11:AP12))</f>
        <v>105</v>
      </c>
      <c r="AQ13" s="141">
        <f>IF(AQ8="","",SUM(AQ8:AQ9,AQ11:AQ12))</f>
        <v>323</v>
      </c>
      <c r="AR13" s="143">
        <f>IF(AR8="","",SUM(AR8:AR9,AR11:AR12))</f>
        <v>428</v>
      </c>
      <c r="AS13" s="144">
        <f>IF(AS8="","",SUM(AS8:AS9,AS11:AS12))</f>
        <v>7</v>
      </c>
    </row>
    <row r="14" spans="1:54" ht="14.25">
      <c r="A14" s="122" t="s">
        <v>187</v>
      </c>
      <c r="B14" s="193" t="s">
        <v>188</v>
      </c>
      <c r="C14" s="194"/>
      <c r="D14" s="195"/>
      <c r="E14" s="124" t="s">
        <v>115</v>
      </c>
      <c r="F14" s="124" t="s">
        <v>189</v>
      </c>
      <c r="G14" s="124" t="s">
        <v>85</v>
      </c>
      <c r="H14" s="123" t="s">
        <v>190</v>
      </c>
      <c r="I14" s="125" t="s">
        <v>5</v>
      </c>
      <c r="J14" s="120"/>
      <c r="K14" s="120"/>
      <c r="L14" s="120"/>
      <c r="M14" s="122" t="s">
        <v>187</v>
      </c>
      <c r="N14" s="193" t="s">
        <v>188</v>
      </c>
      <c r="O14" s="194"/>
      <c r="P14" s="195"/>
      <c r="Q14" s="124" t="s">
        <v>115</v>
      </c>
      <c r="R14" s="124" t="s">
        <v>189</v>
      </c>
      <c r="S14" s="124" t="s">
        <v>85</v>
      </c>
      <c r="T14" s="123" t="s">
        <v>190</v>
      </c>
      <c r="U14" s="125" t="s">
        <v>5</v>
      </c>
      <c r="V14" s="120"/>
      <c r="W14" s="120"/>
      <c r="X14" s="120"/>
      <c r="Y14" s="122" t="s">
        <v>187</v>
      </c>
      <c r="Z14" s="193" t="s">
        <v>188</v>
      </c>
      <c r="AA14" s="194"/>
      <c r="AB14" s="195"/>
      <c r="AC14" s="124" t="s">
        <v>115</v>
      </c>
      <c r="AD14" s="124" t="s">
        <v>189</v>
      </c>
      <c r="AE14" s="124" t="s">
        <v>85</v>
      </c>
      <c r="AF14" s="123" t="s">
        <v>190</v>
      </c>
      <c r="AG14" s="125" t="s">
        <v>5</v>
      </c>
      <c r="AH14" s="120"/>
      <c r="AI14" s="120"/>
      <c r="AJ14" s="120"/>
      <c r="AK14" s="122" t="s">
        <v>187</v>
      </c>
      <c r="AL14" s="193" t="s">
        <v>188</v>
      </c>
      <c r="AM14" s="194"/>
      <c r="AN14" s="195"/>
      <c r="AO14" s="124" t="s">
        <v>115</v>
      </c>
      <c r="AP14" s="124" t="s">
        <v>189</v>
      </c>
      <c r="AQ14" s="124" t="s">
        <v>85</v>
      </c>
      <c r="AR14" s="123" t="s">
        <v>190</v>
      </c>
      <c r="AS14" s="125" t="s">
        <v>5</v>
      </c>
      <c r="AU14" s="97" t="s">
        <v>6</v>
      </c>
      <c r="AV14" s="97" t="s">
        <v>6</v>
      </c>
      <c r="AW14" s="97" t="s">
        <v>6</v>
      </c>
      <c r="AX14" s="97" t="s">
        <v>6</v>
      </c>
      <c r="AY14" s="97" t="s">
        <v>5</v>
      </c>
      <c r="AZ14" s="97" t="s">
        <v>5</v>
      </c>
      <c r="BA14" s="97" t="s">
        <v>5</v>
      </c>
      <c r="BB14" s="97" t="s">
        <v>5</v>
      </c>
    </row>
    <row r="15" spans="1:54" ht="15.75" customHeight="1">
      <c r="A15" s="126">
        <v>82542</v>
      </c>
      <c r="B15" s="175" t="s">
        <v>196</v>
      </c>
      <c r="C15" s="182"/>
      <c r="D15" s="183"/>
      <c r="E15" s="127">
        <v>3</v>
      </c>
      <c r="F15" s="128">
        <f>IF(H15="","",H15-G15)</f>
        <v>43</v>
      </c>
      <c r="G15" s="127">
        <v>90</v>
      </c>
      <c r="H15" s="129">
        <v>133</v>
      </c>
      <c r="I15" s="130">
        <f>IF(AY15="","",AY15)</f>
        <v>4</v>
      </c>
      <c r="J15" s="131"/>
      <c r="K15" s="131"/>
      <c r="L15" s="132"/>
      <c r="M15" s="126">
        <v>107851</v>
      </c>
      <c r="N15" s="175" t="s">
        <v>197</v>
      </c>
      <c r="O15" s="182"/>
      <c r="P15" s="183"/>
      <c r="Q15" s="127">
        <v>2</v>
      </c>
      <c r="R15" s="128">
        <f>IF(T15="","",T15-S15)</f>
        <v>43</v>
      </c>
      <c r="S15" s="127">
        <v>88</v>
      </c>
      <c r="T15" s="129">
        <v>131</v>
      </c>
      <c r="U15" s="130">
        <f>IF(AZ15="","",AZ15)</f>
        <v>3</v>
      </c>
      <c r="V15" s="131"/>
      <c r="W15" s="131"/>
      <c r="X15" s="132"/>
      <c r="Y15" s="126">
        <v>93766</v>
      </c>
      <c r="Z15" s="175" t="s">
        <v>198</v>
      </c>
      <c r="AA15" s="176"/>
      <c r="AB15" s="177"/>
      <c r="AC15" s="127">
        <v>4</v>
      </c>
      <c r="AD15" s="128">
        <f>IF(AF15="","",AF15-AE15)</f>
        <v>27</v>
      </c>
      <c r="AE15" s="127">
        <v>85</v>
      </c>
      <c r="AF15" s="129">
        <v>112</v>
      </c>
      <c r="AG15" s="130">
        <f>IF(BA15="","",BA15)</f>
        <v>1</v>
      </c>
      <c r="AH15" s="131"/>
      <c r="AI15" s="131"/>
      <c r="AJ15" s="132"/>
      <c r="AK15" s="126">
        <v>107849</v>
      </c>
      <c r="AL15" s="175" t="s">
        <v>199</v>
      </c>
      <c r="AM15" s="176"/>
      <c r="AN15" s="177"/>
      <c r="AO15" s="127">
        <v>1</v>
      </c>
      <c r="AP15" s="128">
        <f>IF(AR15="","",AR15-AQ15)</f>
        <v>50</v>
      </c>
      <c r="AQ15" s="127">
        <v>79</v>
      </c>
      <c r="AR15" s="129">
        <v>129</v>
      </c>
      <c r="AS15" s="130">
        <f>IF(BB15="","",BB15)</f>
        <v>2</v>
      </c>
      <c r="AU15" s="97">
        <f>H15</f>
        <v>133</v>
      </c>
      <c r="AV15" s="97">
        <f>T15</f>
        <v>131</v>
      </c>
      <c r="AW15" s="97">
        <f>AF15</f>
        <v>112</v>
      </c>
      <c r="AX15" s="97">
        <f>AR15</f>
        <v>129</v>
      </c>
      <c r="AY15" s="97">
        <f>IF(H15="","",5-RANK(AU15,$AU15:$AX15,0))</f>
        <v>4</v>
      </c>
      <c r="AZ15" s="97">
        <f>IF(T15="","",5-RANK(AV15,$AU15:$AX15,0))</f>
        <v>3</v>
      </c>
      <c r="BA15" s="97">
        <f>IF(AF15="","",5-RANK(AW15,$AU15:$AX15,0))</f>
        <v>1</v>
      </c>
      <c r="BB15" s="97">
        <f>IF(AR15="","",5-RANK(AX15,$AU15:$AX15,0))</f>
        <v>2</v>
      </c>
    </row>
    <row r="16" spans="1:54" ht="15.75">
      <c r="A16" s="134">
        <v>21356</v>
      </c>
      <c r="B16" s="184"/>
      <c r="C16" s="185"/>
      <c r="D16" s="186"/>
      <c r="E16" s="127">
        <v>5</v>
      </c>
      <c r="F16" s="128">
        <f>IF(H16="","",H16-G16)</f>
        <v>27</v>
      </c>
      <c r="G16" s="127">
        <v>77</v>
      </c>
      <c r="H16" s="129">
        <v>104</v>
      </c>
      <c r="I16" s="130">
        <f>IF(AY16="","",AY16)</f>
        <v>2</v>
      </c>
      <c r="J16" s="131"/>
      <c r="K16" s="131"/>
      <c r="L16" s="132"/>
      <c r="M16" s="134">
        <v>30084</v>
      </c>
      <c r="N16" s="184"/>
      <c r="O16" s="185"/>
      <c r="P16" s="186"/>
      <c r="Q16" s="127">
        <v>0</v>
      </c>
      <c r="R16" s="128">
        <f>IF(T16="","",T16-S16)</f>
        <v>45</v>
      </c>
      <c r="S16" s="127">
        <v>90</v>
      </c>
      <c r="T16" s="129">
        <v>135</v>
      </c>
      <c r="U16" s="130">
        <f>IF(AZ16="","",AZ16)</f>
        <v>4</v>
      </c>
      <c r="V16" s="131"/>
      <c r="W16" s="131"/>
      <c r="X16" s="132"/>
      <c r="Y16" s="134">
        <v>23810</v>
      </c>
      <c r="Z16" s="187"/>
      <c r="AA16" s="188"/>
      <c r="AB16" s="189"/>
      <c r="AC16" s="127">
        <v>0</v>
      </c>
      <c r="AD16" s="128">
        <f>IF(AF16="","",AF16-AE16)</f>
        <v>35</v>
      </c>
      <c r="AE16" s="127">
        <v>90</v>
      </c>
      <c r="AF16" s="129">
        <v>125</v>
      </c>
      <c r="AG16" s="130">
        <f>IF(BA16="","",BA16)</f>
        <v>3</v>
      </c>
      <c r="AH16" s="131"/>
      <c r="AI16" s="131"/>
      <c r="AJ16" s="132"/>
      <c r="AK16" s="134">
        <v>36529</v>
      </c>
      <c r="AL16" s="187"/>
      <c r="AM16" s="188"/>
      <c r="AN16" s="189"/>
      <c r="AO16" s="127">
        <v>6</v>
      </c>
      <c r="AP16" s="128">
        <f>IF(AR16="","",AR16-AQ16)</f>
        <v>17</v>
      </c>
      <c r="AQ16" s="127">
        <v>74</v>
      </c>
      <c r="AR16" s="129">
        <v>91</v>
      </c>
      <c r="AS16" s="130">
        <f>IF(BB16="","",BB16)</f>
        <v>1</v>
      </c>
      <c r="AU16" s="97">
        <f>H16</f>
        <v>104</v>
      </c>
      <c r="AV16" s="97">
        <f>T16</f>
        <v>135</v>
      </c>
      <c r="AW16" s="97">
        <f>AF16</f>
        <v>125</v>
      </c>
      <c r="AX16" s="97">
        <f>AR16</f>
        <v>91</v>
      </c>
      <c r="AY16" s="97">
        <f>IF(H16="","",5-RANK(AU16,$AU16:$AX16,0))</f>
        <v>2</v>
      </c>
      <c r="AZ16" s="97">
        <f>IF(T16="","",5-RANK(AV16,$AU16:$AX16,0))</f>
        <v>4</v>
      </c>
      <c r="BA16" s="97">
        <f>IF(AF16="","",5-RANK(AW16,$AU16:$AX16,0))</f>
        <v>3</v>
      </c>
      <c r="BB16" s="97">
        <f>IF(AR16="","",5-RANK(AX16,$AU16:$AX16,0))</f>
        <v>1</v>
      </c>
    </row>
    <row r="17" spans="1:45" ht="15.75">
      <c r="A17" s="135" t="s">
        <v>187</v>
      </c>
      <c r="B17" s="190" t="s">
        <v>195</v>
      </c>
      <c r="C17" s="191"/>
      <c r="D17" s="192"/>
      <c r="E17" s="128"/>
      <c r="F17" s="128"/>
      <c r="G17" s="128"/>
      <c r="H17" s="136"/>
      <c r="I17" s="130"/>
      <c r="J17" s="131"/>
      <c r="K17" s="131"/>
      <c r="L17" s="132"/>
      <c r="M17" s="135" t="s">
        <v>187</v>
      </c>
      <c r="N17" s="190" t="s">
        <v>195</v>
      </c>
      <c r="O17" s="191"/>
      <c r="P17" s="192"/>
      <c r="Q17" s="128"/>
      <c r="R17" s="128"/>
      <c r="S17" s="128"/>
      <c r="T17" s="136"/>
      <c r="U17" s="130"/>
      <c r="V17" s="131"/>
      <c r="W17" s="131"/>
      <c r="X17" s="132"/>
      <c r="Y17" s="135" t="s">
        <v>187</v>
      </c>
      <c r="Z17" s="190" t="s">
        <v>195</v>
      </c>
      <c r="AA17" s="191"/>
      <c r="AB17" s="192"/>
      <c r="AC17" s="128"/>
      <c r="AD17" s="128"/>
      <c r="AE17" s="128"/>
      <c r="AF17" s="136"/>
      <c r="AG17" s="130"/>
      <c r="AH17" s="131"/>
      <c r="AI17" s="131"/>
      <c r="AJ17" s="132"/>
      <c r="AK17" s="135" t="s">
        <v>187</v>
      </c>
      <c r="AL17" s="190" t="s">
        <v>195</v>
      </c>
      <c r="AM17" s="191"/>
      <c r="AN17" s="192"/>
      <c r="AO17" s="128"/>
      <c r="AP17" s="128"/>
      <c r="AQ17" s="128"/>
      <c r="AR17" s="136"/>
      <c r="AS17" s="130"/>
    </row>
    <row r="18" spans="1:54" ht="15.75">
      <c r="A18" s="126"/>
      <c r="B18" s="175"/>
      <c r="C18" s="176"/>
      <c r="D18" s="177"/>
      <c r="E18" s="127">
        <v>1</v>
      </c>
      <c r="F18" s="128">
        <f>IF(H18="","",H18-G18)</f>
        <v>36</v>
      </c>
      <c r="G18" s="127">
        <v>95</v>
      </c>
      <c r="H18" s="129">
        <v>131</v>
      </c>
      <c r="I18" s="130">
        <f>IF(AY18="","",AY18)</f>
        <v>2</v>
      </c>
      <c r="J18" s="131"/>
      <c r="K18" s="131"/>
      <c r="L18" s="132"/>
      <c r="M18" s="126"/>
      <c r="N18" s="175"/>
      <c r="O18" s="176"/>
      <c r="P18" s="177"/>
      <c r="Q18" s="127">
        <v>1</v>
      </c>
      <c r="R18" s="128">
        <f>IF(T18="","",T18-S18)</f>
        <v>43</v>
      </c>
      <c r="S18" s="127">
        <v>101</v>
      </c>
      <c r="T18" s="129">
        <v>144</v>
      </c>
      <c r="U18" s="130">
        <f>IF(AZ18="","",AZ18)</f>
        <v>4</v>
      </c>
      <c r="V18" s="131"/>
      <c r="W18" s="131"/>
      <c r="X18" s="132"/>
      <c r="Y18" s="126"/>
      <c r="Z18" s="175"/>
      <c r="AA18" s="176"/>
      <c r="AB18" s="177"/>
      <c r="AC18" s="127">
        <v>1</v>
      </c>
      <c r="AD18" s="128">
        <f>IF(AF18="","",AF18-AE18)</f>
        <v>42</v>
      </c>
      <c r="AE18" s="127">
        <v>92</v>
      </c>
      <c r="AF18" s="129">
        <v>134</v>
      </c>
      <c r="AG18" s="130">
        <f>IF(BA18="","",BA18)</f>
        <v>3</v>
      </c>
      <c r="AH18" s="131"/>
      <c r="AI18" s="131"/>
      <c r="AJ18" s="132"/>
      <c r="AK18" s="126"/>
      <c r="AL18" s="175"/>
      <c r="AM18" s="176"/>
      <c r="AN18" s="177"/>
      <c r="AO18" s="127">
        <v>5</v>
      </c>
      <c r="AP18" s="128">
        <f>IF(AR18="","",AR18-AQ18)</f>
        <v>32</v>
      </c>
      <c r="AQ18" s="127">
        <v>84</v>
      </c>
      <c r="AR18" s="129">
        <v>116</v>
      </c>
      <c r="AS18" s="130">
        <f>IF(BB18="","",BB18)</f>
        <v>1</v>
      </c>
      <c r="AU18" s="97">
        <f>H18</f>
        <v>131</v>
      </c>
      <c r="AV18" s="97">
        <f>T18</f>
        <v>144</v>
      </c>
      <c r="AW18" s="97">
        <f>AF18</f>
        <v>134</v>
      </c>
      <c r="AX18" s="97">
        <f>AR18</f>
        <v>116</v>
      </c>
      <c r="AY18" s="97">
        <f>IF(H18="","",5-RANK(AU18,$AU18:$AX18,0))</f>
        <v>2</v>
      </c>
      <c r="AZ18" s="97">
        <f>IF(T18="","",5-RANK(AV18,$AU18:$AX18,0))</f>
        <v>4</v>
      </c>
      <c r="BA18" s="97">
        <f>IF(AF18="","",5-RANK(AW18,$AU18:$AX18,0))</f>
        <v>3</v>
      </c>
      <c r="BB18" s="97">
        <f>IF(AR18="","",5-RANK(AX18,$AU18:$AX18,0))</f>
        <v>1</v>
      </c>
    </row>
    <row r="19" spans="1:54" ht="15.75">
      <c r="A19" s="137"/>
      <c r="B19" s="178"/>
      <c r="C19" s="179"/>
      <c r="D19" s="180"/>
      <c r="E19" s="127">
        <v>2</v>
      </c>
      <c r="F19" s="128">
        <f>IF(H19="","",H19-G19)</f>
        <v>36</v>
      </c>
      <c r="G19" s="127">
        <v>91</v>
      </c>
      <c r="H19" s="138">
        <v>127</v>
      </c>
      <c r="I19" s="130">
        <f>IF(AY19="","",AY19)</f>
        <v>2</v>
      </c>
      <c r="J19" s="131"/>
      <c r="K19" s="131"/>
      <c r="L19" s="132"/>
      <c r="M19" s="137"/>
      <c r="N19" s="178"/>
      <c r="O19" s="179"/>
      <c r="P19" s="180"/>
      <c r="Q19" s="127">
        <v>0</v>
      </c>
      <c r="R19" s="128">
        <f>IF(T19="","",T19-S19)</f>
        <v>53</v>
      </c>
      <c r="S19" s="127">
        <v>80</v>
      </c>
      <c r="T19" s="138">
        <v>133</v>
      </c>
      <c r="U19" s="130">
        <f>IF(AZ19="","",AZ19)</f>
        <v>4</v>
      </c>
      <c r="V19" s="131"/>
      <c r="W19" s="131"/>
      <c r="X19" s="132"/>
      <c r="Y19" s="137"/>
      <c r="Z19" s="178"/>
      <c r="AA19" s="179"/>
      <c r="AB19" s="180"/>
      <c r="AC19" s="127">
        <v>1</v>
      </c>
      <c r="AD19" s="128">
        <f>IF(AF19="","",AF19-AE19)</f>
        <v>42</v>
      </c>
      <c r="AE19" s="127">
        <v>91</v>
      </c>
      <c r="AF19" s="138">
        <v>133</v>
      </c>
      <c r="AG19" s="130">
        <f>IF(BA19="","",BA19)</f>
        <v>4</v>
      </c>
      <c r="AH19" s="131"/>
      <c r="AI19" s="131"/>
      <c r="AJ19" s="132"/>
      <c r="AK19" s="137"/>
      <c r="AL19" s="178"/>
      <c r="AM19" s="179"/>
      <c r="AN19" s="180"/>
      <c r="AO19" s="127">
        <v>6</v>
      </c>
      <c r="AP19" s="128">
        <f>IF(AR19="","",AR19-AQ19)</f>
        <v>17</v>
      </c>
      <c r="AQ19" s="127">
        <v>81</v>
      </c>
      <c r="AR19" s="138">
        <v>98</v>
      </c>
      <c r="AS19" s="130">
        <f>IF(BB19="","",BB19)</f>
        <v>1</v>
      </c>
      <c r="AU19" s="97">
        <f>H19</f>
        <v>127</v>
      </c>
      <c r="AV19" s="97">
        <f>T19</f>
        <v>133</v>
      </c>
      <c r="AW19" s="97">
        <f>AF19</f>
        <v>133</v>
      </c>
      <c r="AX19" s="97">
        <f>AR19</f>
        <v>98</v>
      </c>
      <c r="AY19" s="97">
        <f>IF(H19="","",5-RANK(AU19,$AU19:$AX19,0))</f>
        <v>2</v>
      </c>
      <c r="AZ19" s="97">
        <f>IF(T19="","",5-RANK(AV19,$AU19:$AX19,0))</f>
        <v>4</v>
      </c>
      <c r="BA19" s="97">
        <f>IF(AF19="","",5-RANK(AW19,$AU19:$AX19,0))</f>
        <v>4</v>
      </c>
      <c r="BB19" s="97">
        <f>IF(AR19="","",5-RANK(AX19,$AU19:$AX19,0))</f>
        <v>1</v>
      </c>
    </row>
    <row r="20" spans="1:45" ht="14.25">
      <c r="A20" s="139"/>
      <c r="B20" s="140"/>
      <c r="C20" s="140"/>
      <c r="D20" s="140"/>
      <c r="E20" s="141">
        <f>IF(E15="","",SUM(E15:E16,E18:E19))</f>
        <v>11</v>
      </c>
      <c r="F20" s="142">
        <f>IF(F15="","",SUM(F15:F16,F18:F19))</f>
        <v>142</v>
      </c>
      <c r="G20" s="141">
        <f>IF(G15="","",SUM(G15:G16,G18:G19))</f>
        <v>353</v>
      </c>
      <c r="H20" s="143">
        <f>IF(H15="","",SUM(H15:H16,H18:H19))</f>
        <v>495</v>
      </c>
      <c r="I20" s="144">
        <f>IF(I15="","",SUM(I15:I16,I18:I19))</f>
        <v>10</v>
      </c>
      <c r="J20" s="132"/>
      <c r="K20" s="132"/>
      <c r="L20" s="132"/>
      <c r="M20" s="139"/>
      <c r="N20" s="140"/>
      <c r="O20" s="140"/>
      <c r="P20" s="140"/>
      <c r="Q20" s="141">
        <f>IF(Q15="","",SUM(Q15:Q16,Q18:Q19))</f>
        <v>3</v>
      </c>
      <c r="R20" s="142">
        <f>IF(R15="","",SUM(R15:R16,R18:R19))</f>
        <v>184</v>
      </c>
      <c r="S20" s="141">
        <f>IF(S15="","",SUM(S15:S16,S18:S19))</f>
        <v>359</v>
      </c>
      <c r="T20" s="143">
        <f>IF(T15="","",SUM(T15:T16,T18:T19))</f>
        <v>543</v>
      </c>
      <c r="U20" s="144">
        <f>IF(U15="","",SUM(U15:U16,U18:U19))</f>
        <v>15</v>
      </c>
      <c r="V20" s="132"/>
      <c r="W20" s="132"/>
      <c r="X20" s="132"/>
      <c r="Y20" s="139"/>
      <c r="Z20" s="140"/>
      <c r="AA20" s="140"/>
      <c r="AB20" s="140"/>
      <c r="AC20" s="141">
        <f>IF(AC15="","",SUM(AC15:AC16,AC18:AC19))</f>
        <v>6</v>
      </c>
      <c r="AD20" s="142">
        <f>IF(AD15="","",SUM(AD15:AD16,AD18:AD19))</f>
        <v>146</v>
      </c>
      <c r="AE20" s="141">
        <f>IF(AE15="","",SUM(AE15:AE16,AE18:AE19))</f>
        <v>358</v>
      </c>
      <c r="AF20" s="143">
        <f>IF(AF15="","",SUM(AF15:AF16,AF18:AF19))</f>
        <v>504</v>
      </c>
      <c r="AG20" s="144">
        <f>IF(AG15="","",SUM(AG15:AG16,AG18:AG19))</f>
        <v>11</v>
      </c>
      <c r="AH20" s="132"/>
      <c r="AI20" s="132"/>
      <c r="AJ20" s="132"/>
      <c r="AK20" s="139"/>
      <c r="AL20" s="140"/>
      <c r="AM20" s="140"/>
      <c r="AN20" s="140"/>
      <c r="AO20" s="141">
        <f>IF(AO15="","",SUM(AO15:AO16,AO18:AO19))</f>
        <v>18</v>
      </c>
      <c r="AP20" s="142">
        <f>IF(AP15="","",SUM(AP15:AP16,AP18:AP19))</f>
        <v>116</v>
      </c>
      <c r="AQ20" s="141">
        <f>IF(AQ15="","",SUM(AQ15:AQ16,AQ18:AQ19))</f>
        <v>318</v>
      </c>
      <c r="AR20" s="143">
        <f>IF(AR15="","",SUM(AR15:AR16,AR18:AR19))</f>
        <v>434</v>
      </c>
      <c r="AS20" s="144">
        <f>IF(AS15="","",SUM(AS15:AS16,AS18:AS19))</f>
        <v>5</v>
      </c>
    </row>
    <row r="21" spans="1:54" ht="14.25">
      <c r="A21" s="122" t="s">
        <v>187</v>
      </c>
      <c r="B21" s="193" t="s">
        <v>188</v>
      </c>
      <c r="C21" s="194"/>
      <c r="D21" s="195"/>
      <c r="E21" s="124" t="s">
        <v>115</v>
      </c>
      <c r="F21" s="124" t="s">
        <v>189</v>
      </c>
      <c r="G21" s="124" t="s">
        <v>85</v>
      </c>
      <c r="H21" s="123" t="s">
        <v>190</v>
      </c>
      <c r="I21" s="125" t="s">
        <v>5</v>
      </c>
      <c r="J21" s="120"/>
      <c r="K21" s="120"/>
      <c r="L21" s="120"/>
      <c r="M21" s="122" t="s">
        <v>187</v>
      </c>
      <c r="N21" s="193" t="s">
        <v>188</v>
      </c>
      <c r="O21" s="194"/>
      <c r="P21" s="195"/>
      <c r="Q21" s="124" t="s">
        <v>115</v>
      </c>
      <c r="R21" s="124" t="s">
        <v>189</v>
      </c>
      <c r="S21" s="124" t="s">
        <v>85</v>
      </c>
      <c r="T21" s="123" t="s">
        <v>190</v>
      </c>
      <c r="U21" s="125" t="s">
        <v>5</v>
      </c>
      <c r="V21" s="120"/>
      <c r="W21" s="120"/>
      <c r="X21" s="120"/>
      <c r="Y21" s="122" t="s">
        <v>187</v>
      </c>
      <c r="Z21" s="193" t="s">
        <v>188</v>
      </c>
      <c r="AA21" s="194"/>
      <c r="AB21" s="195"/>
      <c r="AC21" s="124" t="s">
        <v>115</v>
      </c>
      <c r="AD21" s="124" t="s">
        <v>189</v>
      </c>
      <c r="AE21" s="124" t="s">
        <v>85</v>
      </c>
      <c r="AF21" s="123" t="s">
        <v>190</v>
      </c>
      <c r="AG21" s="125" t="s">
        <v>5</v>
      </c>
      <c r="AH21" s="120"/>
      <c r="AI21" s="120"/>
      <c r="AJ21" s="120"/>
      <c r="AK21" s="122" t="s">
        <v>187</v>
      </c>
      <c r="AL21" s="193" t="s">
        <v>188</v>
      </c>
      <c r="AM21" s="194"/>
      <c r="AN21" s="195"/>
      <c r="AO21" s="124" t="s">
        <v>115</v>
      </c>
      <c r="AP21" s="124" t="s">
        <v>189</v>
      </c>
      <c r="AQ21" s="124" t="s">
        <v>85</v>
      </c>
      <c r="AR21" s="123" t="s">
        <v>190</v>
      </c>
      <c r="AS21" s="125" t="s">
        <v>5</v>
      </c>
      <c r="AU21" s="97" t="s">
        <v>6</v>
      </c>
      <c r="AV21" s="97" t="s">
        <v>6</v>
      </c>
      <c r="AW21" s="97" t="s">
        <v>6</v>
      </c>
      <c r="AX21" s="97" t="s">
        <v>6</v>
      </c>
      <c r="AY21" s="97" t="s">
        <v>5</v>
      </c>
      <c r="AZ21" s="97" t="s">
        <v>5</v>
      </c>
      <c r="BA21" s="97" t="s">
        <v>5</v>
      </c>
      <c r="BB21" s="97" t="s">
        <v>5</v>
      </c>
    </row>
    <row r="22" spans="1:54" ht="15.75" customHeight="1">
      <c r="A22" s="126">
        <v>107802</v>
      </c>
      <c r="B22" s="175" t="s">
        <v>200</v>
      </c>
      <c r="C22" s="182"/>
      <c r="D22" s="183"/>
      <c r="E22" s="127">
        <v>6</v>
      </c>
      <c r="F22" s="128">
        <f>IF(H22="","",H22-G22)</f>
        <v>25</v>
      </c>
      <c r="G22" s="127">
        <v>72</v>
      </c>
      <c r="H22" s="129">
        <v>97</v>
      </c>
      <c r="I22" s="130">
        <f>IF(AY22="","",AY22)</f>
        <v>2</v>
      </c>
      <c r="J22" s="131"/>
      <c r="K22" s="131"/>
      <c r="L22" s="132"/>
      <c r="M22" s="126">
        <v>56160</v>
      </c>
      <c r="N22" s="175" t="s">
        <v>201</v>
      </c>
      <c r="O22" s="182"/>
      <c r="P22" s="183"/>
      <c r="Q22" s="127">
        <v>0</v>
      </c>
      <c r="R22" s="128">
        <f>IF(T22="","",T22-S22)</f>
        <v>44</v>
      </c>
      <c r="S22" s="127">
        <v>92</v>
      </c>
      <c r="T22" s="129">
        <v>136</v>
      </c>
      <c r="U22" s="130">
        <f>IF(AZ22="","",AZ22)</f>
        <v>4</v>
      </c>
      <c r="V22" s="131"/>
      <c r="W22" s="131"/>
      <c r="X22" s="132"/>
      <c r="Y22" s="126">
        <v>93762</v>
      </c>
      <c r="Z22" s="175" t="s">
        <v>202</v>
      </c>
      <c r="AA22" s="176"/>
      <c r="AB22" s="177"/>
      <c r="AC22" s="127">
        <v>6</v>
      </c>
      <c r="AD22" s="128">
        <f>IF(AF22="","",AF22-AE22)</f>
        <v>33</v>
      </c>
      <c r="AE22" s="127">
        <v>59</v>
      </c>
      <c r="AF22" s="129">
        <v>92</v>
      </c>
      <c r="AG22" s="130">
        <f>IF(BA22="","",BA22)</f>
        <v>1</v>
      </c>
      <c r="AH22" s="131"/>
      <c r="AI22" s="131"/>
      <c r="AJ22" s="132"/>
      <c r="AK22" s="126">
        <v>72347</v>
      </c>
      <c r="AL22" s="175" t="s">
        <v>203</v>
      </c>
      <c r="AM22" s="176"/>
      <c r="AN22" s="177"/>
      <c r="AO22" s="127">
        <v>2</v>
      </c>
      <c r="AP22" s="128">
        <f>IF(AR22="","",AR22-AQ22)</f>
        <v>33</v>
      </c>
      <c r="AQ22" s="127">
        <v>83</v>
      </c>
      <c r="AR22" s="129">
        <v>116</v>
      </c>
      <c r="AS22" s="130">
        <f>IF(BB22="","",BB22)</f>
        <v>3</v>
      </c>
      <c r="AU22" s="97">
        <f>H22</f>
        <v>97</v>
      </c>
      <c r="AV22" s="97">
        <f>T22</f>
        <v>136</v>
      </c>
      <c r="AW22" s="97">
        <f>AF22</f>
        <v>92</v>
      </c>
      <c r="AX22" s="97">
        <f>AR22</f>
        <v>116</v>
      </c>
      <c r="AY22" s="97">
        <f>IF(H22="","",5-RANK(AU22,$AU22:$AX22,0))</f>
        <v>2</v>
      </c>
      <c r="AZ22" s="97">
        <f>IF(T22="","",5-RANK(AV22,$AU22:$AX22,0))</f>
        <v>4</v>
      </c>
      <c r="BA22" s="97">
        <f>IF(AF22="","",5-RANK(AW22,$AU22:$AX22,0))</f>
        <v>1</v>
      </c>
      <c r="BB22" s="97">
        <f>IF(AR22="","",5-RANK(AX22,$AU22:$AX22,0))</f>
        <v>3</v>
      </c>
    </row>
    <row r="23" spans="1:54" ht="15.75">
      <c r="A23" s="134">
        <v>29144</v>
      </c>
      <c r="B23" s="184"/>
      <c r="C23" s="185"/>
      <c r="D23" s="186"/>
      <c r="E23" s="127">
        <v>3</v>
      </c>
      <c r="F23" s="128">
        <f>IF(H23="","",H23-G23)</f>
        <v>33</v>
      </c>
      <c r="G23" s="127">
        <v>82</v>
      </c>
      <c r="H23" s="129">
        <v>115</v>
      </c>
      <c r="I23" s="130">
        <f>IF(AY23="","",AY23)</f>
        <v>2</v>
      </c>
      <c r="J23" s="131"/>
      <c r="K23" s="131"/>
      <c r="L23" s="132"/>
      <c r="M23" s="134">
        <v>20407</v>
      </c>
      <c r="N23" s="184"/>
      <c r="O23" s="185"/>
      <c r="P23" s="186"/>
      <c r="Q23" s="127">
        <v>2</v>
      </c>
      <c r="R23" s="128">
        <f>IF(T23="","",T23-S23)</f>
        <v>32</v>
      </c>
      <c r="S23" s="127">
        <v>90</v>
      </c>
      <c r="T23" s="129">
        <v>122</v>
      </c>
      <c r="U23" s="130">
        <f>IF(AZ23="","",AZ23)</f>
        <v>3</v>
      </c>
      <c r="V23" s="131"/>
      <c r="W23" s="131"/>
      <c r="X23" s="132"/>
      <c r="Y23" s="134">
        <v>27082</v>
      </c>
      <c r="Z23" s="187"/>
      <c r="AA23" s="188"/>
      <c r="AB23" s="189"/>
      <c r="AC23" s="127">
        <v>3</v>
      </c>
      <c r="AD23" s="128">
        <f>IF(AF23="","",AF23-AE23)</f>
        <v>34</v>
      </c>
      <c r="AE23" s="127">
        <v>89</v>
      </c>
      <c r="AF23" s="129">
        <v>123</v>
      </c>
      <c r="AG23" s="130">
        <f>IF(BA23="","",BA23)</f>
        <v>4</v>
      </c>
      <c r="AH23" s="131"/>
      <c r="AI23" s="131"/>
      <c r="AJ23" s="132"/>
      <c r="AK23" s="134">
        <v>15838</v>
      </c>
      <c r="AL23" s="187"/>
      <c r="AM23" s="188"/>
      <c r="AN23" s="189"/>
      <c r="AO23" s="127">
        <v>3</v>
      </c>
      <c r="AP23" s="128">
        <f>IF(AR23="","",AR23-AQ23)</f>
        <v>34</v>
      </c>
      <c r="AQ23" s="127">
        <v>79</v>
      </c>
      <c r="AR23" s="129">
        <v>113</v>
      </c>
      <c r="AS23" s="130">
        <f>IF(BB23="","",BB23)</f>
        <v>1</v>
      </c>
      <c r="AU23" s="97">
        <f>H23</f>
        <v>115</v>
      </c>
      <c r="AV23" s="97">
        <f>T23</f>
        <v>122</v>
      </c>
      <c r="AW23" s="97">
        <f>AF23</f>
        <v>123</v>
      </c>
      <c r="AX23" s="97">
        <f>AR23</f>
        <v>113</v>
      </c>
      <c r="AY23" s="97">
        <f>IF(H23="","",5-RANK(AU23,$AU23:$AX23,0))</f>
        <v>2</v>
      </c>
      <c r="AZ23" s="97">
        <f>IF(T23="","",5-RANK(AV23,$AU23:$AX23,0))</f>
        <v>3</v>
      </c>
      <c r="BA23" s="97">
        <f>IF(AF23="","",5-RANK(AW23,$AU23:$AX23,0))</f>
        <v>4</v>
      </c>
      <c r="BB23" s="97">
        <f>IF(AR23="","",5-RANK(AX23,$AU23:$AX23,0))</f>
        <v>1</v>
      </c>
    </row>
    <row r="24" spans="1:45" ht="15.75">
      <c r="A24" s="135" t="s">
        <v>187</v>
      </c>
      <c r="B24" s="190" t="s">
        <v>195</v>
      </c>
      <c r="C24" s="191"/>
      <c r="D24" s="192"/>
      <c r="E24" s="128"/>
      <c r="F24" s="128"/>
      <c r="G24" s="128"/>
      <c r="H24" s="136"/>
      <c r="I24" s="130"/>
      <c r="J24" s="131"/>
      <c r="K24" s="131"/>
      <c r="L24" s="132"/>
      <c r="M24" s="135" t="s">
        <v>187</v>
      </c>
      <c r="N24" s="190" t="s">
        <v>195</v>
      </c>
      <c r="O24" s="191"/>
      <c r="P24" s="192"/>
      <c r="Q24" s="128"/>
      <c r="R24" s="128"/>
      <c r="S24" s="128"/>
      <c r="T24" s="136"/>
      <c r="U24" s="130"/>
      <c r="V24" s="131"/>
      <c r="W24" s="131"/>
      <c r="X24" s="132"/>
      <c r="Y24" s="135" t="s">
        <v>187</v>
      </c>
      <c r="Z24" s="190" t="s">
        <v>195</v>
      </c>
      <c r="AA24" s="191"/>
      <c r="AB24" s="192"/>
      <c r="AC24" s="128"/>
      <c r="AD24" s="128"/>
      <c r="AE24" s="128"/>
      <c r="AF24" s="136"/>
      <c r="AG24" s="130"/>
      <c r="AH24" s="131"/>
      <c r="AI24" s="131"/>
      <c r="AJ24" s="132"/>
      <c r="AK24" s="135" t="s">
        <v>187</v>
      </c>
      <c r="AL24" s="190" t="s">
        <v>195</v>
      </c>
      <c r="AM24" s="191"/>
      <c r="AN24" s="192"/>
      <c r="AO24" s="128"/>
      <c r="AP24" s="128"/>
      <c r="AQ24" s="128"/>
      <c r="AR24" s="136"/>
      <c r="AS24" s="130"/>
    </row>
    <row r="25" spans="1:54" ht="15.75">
      <c r="A25" s="126"/>
      <c r="B25" s="175"/>
      <c r="C25" s="176"/>
      <c r="D25" s="177"/>
      <c r="E25" s="127">
        <v>3</v>
      </c>
      <c r="F25" s="128">
        <f>IF(H25="","",H25-G25)</f>
        <v>33</v>
      </c>
      <c r="G25" s="127">
        <v>90</v>
      </c>
      <c r="H25" s="129">
        <v>123</v>
      </c>
      <c r="I25" s="130">
        <f>IF(AY25="","",AY25)</f>
        <v>3</v>
      </c>
      <c r="J25" s="131"/>
      <c r="K25" s="131"/>
      <c r="L25" s="132"/>
      <c r="M25" s="126"/>
      <c r="N25" s="175"/>
      <c r="O25" s="176"/>
      <c r="P25" s="177"/>
      <c r="Q25" s="127">
        <v>4</v>
      </c>
      <c r="R25" s="128">
        <f>IF(T25="","",T25-S25)</f>
        <v>34</v>
      </c>
      <c r="S25" s="127">
        <v>79</v>
      </c>
      <c r="T25" s="129">
        <v>113</v>
      </c>
      <c r="U25" s="130">
        <f>IF(AZ25="","",AZ25)</f>
        <v>2</v>
      </c>
      <c r="V25" s="131"/>
      <c r="W25" s="131"/>
      <c r="X25" s="132"/>
      <c r="Y25" s="126"/>
      <c r="Z25" s="175"/>
      <c r="AA25" s="176"/>
      <c r="AB25" s="177"/>
      <c r="AC25" s="127">
        <v>3</v>
      </c>
      <c r="AD25" s="128">
        <f>IF(AF25="","",AF25-AE25)</f>
        <v>33</v>
      </c>
      <c r="AE25" s="127">
        <v>91</v>
      </c>
      <c r="AF25" s="129">
        <v>124</v>
      </c>
      <c r="AG25" s="130">
        <f>IF(BA25="","",BA25)</f>
        <v>4</v>
      </c>
      <c r="AH25" s="131"/>
      <c r="AI25" s="131"/>
      <c r="AJ25" s="132"/>
      <c r="AK25" s="126"/>
      <c r="AL25" s="175"/>
      <c r="AM25" s="176"/>
      <c r="AN25" s="177"/>
      <c r="AO25" s="127">
        <v>5</v>
      </c>
      <c r="AP25" s="128">
        <f>IF(AR25="","",AR25-AQ25)</f>
        <v>23</v>
      </c>
      <c r="AQ25" s="127">
        <v>83</v>
      </c>
      <c r="AR25" s="129">
        <v>106</v>
      </c>
      <c r="AS25" s="130">
        <f>IF(BB25="","",BB25)</f>
        <v>1</v>
      </c>
      <c r="AU25" s="97">
        <f>H25</f>
        <v>123</v>
      </c>
      <c r="AV25" s="97">
        <f>T25</f>
        <v>113</v>
      </c>
      <c r="AW25" s="97">
        <f>AF25</f>
        <v>124</v>
      </c>
      <c r="AX25" s="97">
        <f>AR25</f>
        <v>106</v>
      </c>
      <c r="AY25" s="97">
        <f>IF(H25="","",5-RANK(AU25,$AU25:$AX25,0))</f>
        <v>3</v>
      </c>
      <c r="AZ25" s="97">
        <f>IF(T25="","",5-RANK(AV25,$AU25:$AX25,0))</f>
        <v>2</v>
      </c>
      <c r="BA25" s="97">
        <f>IF(AF25="","",5-RANK(AW25,$AU25:$AX25,0))</f>
        <v>4</v>
      </c>
      <c r="BB25" s="97">
        <f>IF(AR25="","",5-RANK(AX25,$AU25:$AX25,0))</f>
        <v>1</v>
      </c>
    </row>
    <row r="26" spans="1:54" ht="15.75">
      <c r="A26" s="137"/>
      <c r="B26" s="178"/>
      <c r="C26" s="179"/>
      <c r="D26" s="180"/>
      <c r="E26" s="127">
        <v>2</v>
      </c>
      <c r="F26" s="128">
        <f>IF(H26="","",H26-G26)</f>
        <v>32</v>
      </c>
      <c r="G26" s="127">
        <v>87</v>
      </c>
      <c r="H26" s="138">
        <v>119</v>
      </c>
      <c r="I26" s="130">
        <f>IF(AY26="","",AY26)</f>
        <v>2</v>
      </c>
      <c r="J26" s="131"/>
      <c r="K26" s="131"/>
      <c r="L26" s="132"/>
      <c r="M26" s="137"/>
      <c r="N26" s="178"/>
      <c r="O26" s="179"/>
      <c r="P26" s="180"/>
      <c r="Q26" s="127">
        <v>2</v>
      </c>
      <c r="R26" s="128">
        <f>IF(T26="","",T26-S26)</f>
        <v>49</v>
      </c>
      <c r="S26" s="127">
        <v>84</v>
      </c>
      <c r="T26" s="138">
        <v>133</v>
      </c>
      <c r="U26" s="130">
        <f>IF(AZ26="","",AZ26)</f>
        <v>4</v>
      </c>
      <c r="V26" s="131"/>
      <c r="W26" s="131"/>
      <c r="X26" s="132"/>
      <c r="Y26" s="137"/>
      <c r="Z26" s="178"/>
      <c r="AA26" s="179"/>
      <c r="AB26" s="180"/>
      <c r="AC26" s="127">
        <v>4</v>
      </c>
      <c r="AD26" s="128">
        <f>IF(AF26="","",AF26-AE26)</f>
        <v>35</v>
      </c>
      <c r="AE26" s="127">
        <v>83</v>
      </c>
      <c r="AF26" s="138">
        <v>118</v>
      </c>
      <c r="AG26" s="130">
        <f>IF(BA26="","",BA26)</f>
        <v>1</v>
      </c>
      <c r="AH26" s="131"/>
      <c r="AI26" s="131"/>
      <c r="AJ26" s="132"/>
      <c r="AK26" s="137"/>
      <c r="AL26" s="178"/>
      <c r="AM26" s="179"/>
      <c r="AN26" s="180"/>
      <c r="AO26" s="127">
        <v>3</v>
      </c>
      <c r="AP26" s="128">
        <f>IF(AR26="","",AR26-AQ26)</f>
        <v>34</v>
      </c>
      <c r="AQ26" s="127">
        <v>89</v>
      </c>
      <c r="AR26" s="138">
        <v>123</v>
      </c>
      <c r="AS26" s="130">
        <f>IF(BB26="","",BB26)</f>
        <v>3</v>
      </c>
      <c r="AU26" s="97">
        <f>H26</f>
        <v>119</v>
      </c>
      <c r="AV26" s="97">
        <f>T26</f>
        <v>133</v>
      </c>
      <c r="AW26" s="97">
        <f>AF26</f>
        <v>118</v>
      </c>
      <c r="AX26" s="97">
        <f>AR26</f>
        <v>123</v>
      </c>
      <c r="AY26" s="97">
        <f>IF(H26="","",5-RANK(AU26,$AU26:$AX26,0))</f>
        <v>2</v>
      </c>
      <c r="AZ26" s="97">
        <f>IF(T26="","",5-RANK(AV26,$AU26:$AX26,0))</f>
        <v>4</v>
      </c>
      <c r="BA26" s="97">
        <f>IF(AF26="","",5-RANK(AW26,$AU26:$AX26,0))</f>
        <v>1</v>
      </c>
      <c r="BB26" s="97">
        <f>IF(AR26="","",5-RANK(AX26,$AU26:$AX26,0))</f>
        <v>3</v>
      </c>
    </row>
    <row r="27" spans="1:45" ht="14.25">
      <c r="A27" s="139"/>
      <c r="B27" s="140"/>
      <c r="C27" s="140"/>
      <c r="D27" s="140"/>
      <c r="E27" s="141">
        <f>IF(E22="","",SUM(E22:E23,E25:E26))</f>
        <v>14</v>
      </c>
      <c r="F27" s="142">
        <f>IF(F22="","",SUM(F22:F23,F25:F26))</f>
        <v>123</v>
      </c>
      <c r="G27" s="141">
        <f>IF(G22="","",SUM(G22:G23,G25:G26))</f>
        <v>331</v>
      </c>
      <c r="H27" s="143">
        <f>IF(H22="","",SUM(H22:H23,H25:H26))</f>
        <v>454</v>
      </c>
      <c r="I27" s="144">
        <f>IF(I22="","",SUM(I22:I23,I25:I26))</f>
        <v>9</v>
      </c>
      <c r="J27" s="132"/>
      <c r="K27" s="132"/>
      <c r="L27" s="132"/>
      <c r="M27" s="139"/>
      <c r="N27" s="140"/>
      <c r="O27" s="140"/>
      <c r="P27" s="140"/>
      <c r="Q27" s="141">
        <f>IF(Q22="","",SUM(Q22:Q23,Q25:Q26))</f>
        <v>8</v>
      </c>
      <c r="R27" s="142">
        <f>IF(R22="","",SUM(R22:R23,R25:R26))</f>
        <v>159</v>
      </c>
      <c r="S27" s="141">
        <f>IF(S22="","",SUM(S22:S23,S25:S26))</f>
        <v>345</v>
      </c>
      <c r="T27" s="143">
        <f>IF(T22="","",SUM(T22:T23,T25:T26))</f>
        <v>504</v>
      </c>
      <c r="U27" s="144">
        <f>IF(U22="","",SUM(U22:U23,U25:U26))</f>
        <v>13</v>
      </c>
      <c r="V27" s="132"/>
      <c r="W27" s="132"/>
      <c r="X27" s="132"/>
      <c r="Y27" s="139"/>
      <c r="Z27" s="140"/>
      <c r="AA27" s="140"/>
      <c r="AB27" s="140"/>
      <c r="AC27" s="141">
        <f>IF(AC22="","",SUM(AC22:AC23,AC25:AC26))</f>
        <v>16</v>
      </c>
      <c r="AD27" s="142">
        <f>IF(AD22="","",SUM(AD22:AD23,AD25:AD26))</f>
        <v>135</v>
      </c>
      <c r="AE27" s="141">
        <f>IF(AE22="","",SUM(AE22:AE23,AE25:AE26))</f>
        <v>322</v>
      </c>
      <c r="AF27" s="143">
        <f>IF(AF22="","",SUM(AF22:AF23,AF25:AF26))</f>
        <v>457</v>
      </c>
      <c r="AG27" s="144">
        <f>IF(AG22="","",SUM(AG22:AG23,AG25:AG26))</f>
        <v>10</v>
      </c>
      <c r="AH27" s="132"/>
      <c r="AI27" s="132"/>
      <c r="AJ27" s="132"/>
      <c r="AK27" s="139"/>
      <c r="AL27" s="140"/>
      <c r="AM27" s="140"/>
      <c r="AN27" s="140"/>
      <c r="AO27" s="141">
        <f>IF(AO22="","",SUM(AO22:AO23,AO25:AO26))</f>
        <v>13</v>
      </c>
      <c r="AP27" s="142">
        <f>IF(AP22="","",SUM(AP22:AP23,AP25:AP26))</f>
        <v>124</v>
      </c>
      <c r="AQ27" s="141">
        <f>IF(AQ22="","",SUM(AQ22:AQ23,AQ25:AQ26))</f>
        <v>334</v>
      </c>
      <c r="AR27" s="143">
        <f>IF(AR22="","",SUM(AR22:AR23,AR25:AR26))</f>
        <v>458</v>
      </c>
      <c r="AS27" s="144">
        <f>IF(AS22="","",SUM(AS22:AS23,AS25:AS26))</f>
        <v>8</v>
      </c>
    </row>
    <row r="28" spans="1:54" ht="14.25">
      <c r="A28" s="122" t="s">
        <v>187</v>
      </c>
      <c r="B28" s="193" t="s">
        <v>188</v>
      </c>
      <c r="C28" s="194"/>
      <c r="D28" s="195"/>
      <c r="E28" s="124" t="s">
        <v>115</v>
      </c>
      <c r="F28" s="124" t="s">
        <v>189</v>
      </c>
      <c r="G28" s="124" t="s">
        <v>85</v>
      </c>
      <c r="H28" s="123" t="s">
        <v>190</v>
      </c>
      <c r="I28" s="125" t="s">
        <v>5</v>
      </c>
      <c r="J28" s="120"/>
      <c r="K28" s="120"/>
      <c r="L28" s="120"/>
      <c r="M28" s="122" t="s">
        <v>187</v>
      </c>
      <c r="N28" s="193" t="s">
        <v>188</v>
      </c>
      <c r="O28" s="194"/>
      <c r="P28" s="195"/>
      <c r="Q28" s="124" t="s">
        <v>115</v>
      </c>
      <c r="R28" s="124" t="s">
        <v>189</v>
      </c>
      <c r="S28" s="124" t="s">
        <v>85</v>
      </c>
      <c r="T28" s="123" t="s">
        <v>190</v>
      </c>
      <c r="U28" s="125" t="s">
        <v>5</v>
      </c>
      <c r="V28" s="120"/>
      <c r="W28" s="120"/>
      <c r="X28" s="120"/>
      <c r="Y28" s="122" t="s">
        <v>187</v>
      </c>
      <c r="Z28" s="193" t="s">
        <v>188</v>
      </c>
      <c r="AA28" s="194"/>
      <c r="AB28" s="195"/>
      <c r="AC28" s="124" t="s">
        <v>115</v>
      </c>
      <c r="AD28" s="124" t="s">
        <v>189</v>
      </c>
      <c r="AE28" s="124" t="s">
        <v>85</v>
      </c>
      <c r="AF28" s="123" t="s">
        <v>190</v>
      </c>
      <c r="AG28" s="125" t="s">
        <v>5</v>
      </c>
      <c r="AH28" s="120"/>
      <c r="AI28" s="120"/>
      <c r="AJ28" s="120"/>
      <c r="AK28" s="122" t="s">
        <v>187</v>
      </c>
      <c r="AL28" s="193" t="s">
        <v>188</v>
      </c>
      <c r="AM28" s="194"/>
      <c r="AN28" s="195"/>
      <c r="AO28" s="124" t="s">
        <v>115</v>
      </c>
      <c r="AP28" s="124" t="s">
        <v>189</v>
      </c>
      <c r="AQ28" s="124" t="s">
        <v>85</v>
      </c>
      <c r="AR28" s="123" t="s">
        <v>190</v>
      </c>
      <c r="AS28" s="125" t="s">
        <v>5</v>
      </c>
      <c r="AU28" s="97" t="s">
        <v>6</v>
      </c>
      <c r="AV28" s="97" t="s">
        <v>6</v>
      </c>
      <c r="AW28" s="97" t="s">
        <v>6</v>
      </c>
      <c r="AX28" s="97" t="s">
        <v>6</v>
      </c>
      <c r="AY28" s="97" t="s">
        <v>5</v>
      </c>
      <c r="AZ28" s="97" t="s">
        <v>5</v>
      </c>
      <c r="BA28" s="97" t="s">
        <v>5</v>
      </c>
      <c r="BB28" s="97" t="s">
        <v>5</v>
      </c>
    </row>
    <row r="29" spans="1:54" ht="15.75" customHeight="1">
      <c r="A29" s="126">
        <v>82546</v>
      </c>
      <c r="B29" s="175" t="s">
        <v>204</v>
      </c>
      <c r="C29" s="182"/>
      <c r="D29" s="183"/>
      <c r="E29" s="127">
        <v>4</v>
      </c>
      <c r="F29" s="128">
        <f>IF(H29="","",H29-G29)</f>
        <v>31</v>
      </c>
      <c r="G29" s="127">
        <v>75</v>
      </c>
      <c r="H29" s="129">
        <v>106</v>
      </c>
      <c r="I29" s="130">
        <f>IF(AY29="","",AY29)</f>
        <v>1</v>
      </c>
      <c r="J29" s="131"/>
      <c r="K29" s="131"/>
      <c r="L29" s="132"/>
      <c r="M29" s="126">
        <v>72565</v>
      </c>
      <c r="N29" s="175" t="s">
        <v>205</v>
      </c>
      <c r="O29" s="182"/>
      <c r="P29" s="183"/>
      <c r="Q29" s="127">
        <v>2</v>
      </c>
      <c r="R29" s="128">
        <f>IF(T29="","",T29-S29)</f>
        <v>33</v>
      </c>
      <c r="S29" s="127">
        <v>89</v>
      </c>
      <c r="T29" s="129">
        <v>122</v>
      </c>
      <c r="U29" s="130">
        <f>IF(AZ29="","",AZ29)</f>
        <v>4</v>
      </c>
      <c r="V29" s="131"/>
      <c r="W29" s="131"/>
      <c r="X29" s="132"/>
      <c r="Y29" s="126">
        <v>93764</v>
      </c>
      <c r="Z29" s="175" t="s">
        <v>206</v>
      </c>
      <c r="AA29" s="176"/>
      <c r="AB29" s="177"/>
      <c r="AC29" s="127">
        <v>2</v>
      </c>
      <c r="AD29" s="128">
        <f>IF(AF29="","",AF29-AE29)</f>
        <v>41</v>
      </c>
      <c r="AE29" s="127">
        <v>81</v>
      </c>
      <c r="AF29" s="129">
        <v>122</v>
      </c>
      <c r="AG29" s="130">
        <f>IF(BA29="","",BA29)</f>
        <v>4</v>
      </c>
      <c r="AH29" s="131"/>
      <c r="AI29" s="131"/>
      <c r="AJ29" s="132"/>
      <c r="AK29" s="126">
        <v>72352</v>
      </c>
      <c r="AL29" s="175" t="s">
        <v>207</v>
      </c>
      <c r="AM29" s="176"/>
      <c r="AN29" s="177"/>
      <c r="AO29" s="127">
        <v>3</v>
      </c>
      <c r="AP29" s="128">
        <f>IF(AR29="","",AR29-AQ29)</f>
        <v>27</v>
      </c>
      <c r="AQ29" s="127">
        <v>84</v>
      </c>
      <c r="AR29" s="129">
        <v>111</v>
      </c>
      <c r="AS29" s="130">
        <f>IF(BB29="","",BB29)</f>
        <v>2</v>
      </c>
      <c r="AU29" s="97">
        <f>H29</f>
        <v>106</v>
      </c>
      <c r="AV29" s="97">
        <f>T29</f>
        <v>122</v>
      </c>
      <c r="AW29" s="97">
        <f>AF29</f>
        <v>122</v>
      </c>
      <c r="AX29" s="97">
        <f>AR29</f>
        <v>111</v>
      </c>
      <c r="AY29" s="97">
        <f>IF(H29="","",5-RANK(AU29,$AU29:$AX29,0))</f>
        <v>1</v>
      </c>
      <c r="AZ29" s="97">
        <f>IF(T29="","",5-RANK(AV29,$AU29:$AX29,0))</f>
        <v>4</v>
      </c>
      <c r="BA29" s="97">
        <f>IF(AF29="","",5-RANK(AW29,$AU29:$AX29,0))</f>
        <v>4</v>
      </c>
      <c r="BB29" s="97">
        <f>IF(AR29="","",5-RANK(AX29,$AU29:$AX29,0))</f>
        <v>2</v>
      </c>
    </row>
    <row r="30" spans="1:54" ht="15.75">
      <c r="A30" s="134">
        <v>19072</v>
      </c>
      <c r="B30" s="184"/>
      <c r="C30" s="185"/>
      <c r="D30" s="186"/>
      <c r="E30" s="127">
        <v>2</v>
      </c>
      <c r="F30" s="128">
        <f>IF(H30="","",H30-G30)</f>
        <v>33</v>
      </c>
      <c r="G30" s="127">
        <v>96</v>
      </c>
      <c r="H30" s="129">
        <v>129</v>
      </c>
      <c r="I30" s="130">
        <f>IF(AY30="","",AY30)</f>
        <v>3</v>
      </c>
      <c r="J30" s="131"/>
      <c r="K30" s="131"/>
      <c r="L30" s="132"/>
      <c r="M30" s="134">
        <v>34866</v>
      </c>
      <c r="N30" s="184"/>
      <c r="O30" s="185"/>
      <c r="P30" s="186"/>
      <c r="Q30" s="127">
        <v>1</v>
      </c>
      <c r="R30" s="128">
        <f>IF(T30="","",T30-S30)</f>
        <v>33</v>
      </c>
      <c r="S30" s="127">
        <v>85</v>
      </c>
      <c r="T30" s="129">
        <v>118</v>
      </c>
      <c r="U30" s="130">
        <f>IF(AZ30="","",AZ30)</f>
        <v>2</v>
      </c>
      <c r="V30" s="131"/>
      <c r="W30" s="131"/>
      <c r="X30" s="132"/>
      <c r="Y30" s="134">
        <v>27951</v>
      </c>
      <c r="Z30" s="187"/>
      <c r="AA30" s="188"/>
      <c r="AB30" s="189"/>
      <c r="AC30" s="127">
        <v>0</v>
      </c>
      <c r="AD30" s="128">
        <f>IF(AF30="","",AF30-AE30)</f>
        <v>41</v>
      </c>
      <c r="AE30" s="127">
        <v>89</v>
      </c>
      <c r="AF30" s="129">
        <v>130</v>
      </c>
      <c r="AG30" s="130">
        <f>IF(BA30="","",BA30)</f>
        <v>4</v>
      </c>
      <c r="AH30" s="131"/>
      <c r="AI30" s="131"/>
      <c r="AJ30" s="132"/>
      <c r="AK30" s="134">
        <v>14613</v>
      </c>
      <c r="AL30" s="187"/>
      <c r="AM30" s="188"/>
      <c r="AN30" s="189"/>
      <c r="AO30" s="127">
        <v>2</v>
      </c>
      <c r="AP30" s="128">
        <f>IF(AR30="","",AR30-AQ30)</f>
        <v>26</v>
      </c>
      <c r="AQ30" s="127">
        <v>83</v>
      </c>
      <c r="AR30" s="129">
        <v>109</v>
      </c>
      <c r="AS30" s="130">
        <f>IF(BB30="","",BB30)</f>
        <v>1</v>
      </c>
      <c r="AU30" s="97">
        <f>H30</f>
        <v>129</v>
      </c>
      <c r="AV30" s="97">
        <f>T30</f>
        <v>118</v>
      </c>
      <c r="AW30" s="97">
        <f>AF30</f>
        <v>130</v>
      </c>
      <c r="AX30" s="97">
        <f>AR30</f>
        <v>109</v>
      </c>
      <c r="AY30" s="97">
        <f>IF(H30="","",5-RANK(AU30,$AU30:$AX30,0))</f>
        <v>3</v>
      </c>
      <c r="AZ30" s="97">
        <f>IF(T30="","",5-RANK(AV30,$AU30:$AX30,0))</f>
        <v>2</v>
      </c>
      <c r="BA30" s="97">
        <f>IF(AF30="","",5-RANK(AW30,$AU30:$AX30,0))</f>
        <v>4</v>
      </c>
      <c r="BB30" s="97">
        <f>IF(AR30="","",5-RANK(AX30,$AU30:$AX30,0))</f>
        <v>1</v>
      </c>
    </row>
    <row r="31" spans="1:45" ht="15.75">
      <c r="A31" s="135" t="s">
        <v>187</v>
      </c>
      <c r="B31" s="190" t="s">
        <v>195</v>
      </c>
      <c r="C31" s="191"/>
      <c r="D31" s="192"/>
      <c r="E31" s="128"/>
      <c r="F31" s="128"/>
      <c r="G31" s="128"/>
      <c r="H31" s="136"/>
      <c r="I31" s="130"/>
      <c r="J31" s="131"/>
      <c r="K31" s="131"/>
      <c r="L31" s="132"/>
      <c r="M31" s="135" t="s">
        <v>187</v>
      </c>
      <c r="N31" s="190" t="s">
        <v>195</v>
      </c>
      <c r="O31" s="191"/>
      <c r="P31" s="192"/>
      <c r="Q31" s="128"/>
      <c r="R31" s="128"/>
      <c r="S31" s="128"/>
      <c r="T31" s="136"/>
      <c r="U31" s="130"/>
      <c r="V31" s="131"/>
      <c r="W31" s="131"/>
      <c r="X31" s="132"/>
      <c r="Y31" s="135" t="s">
        <v>187</v>
      </c>
      <c r="Z31" s="190" t="s">
        <v>195</v>
      </c>
      <c r="AA31" s="191"/>
      <c r="AB31" s="192"/>
      <c r="AC31" s="128"/>
      <c r="AD31" s="128"/>
      <c r="AE31" s="128"/>
      <c r="AF31" s="136"/>
      <c r="AG31" s="130"/>
      <c r="AH31" s="131"/>
      <c r="AI31" s="131"/>
      <c r="AJ31" s="132"/>
      <c r="AK31" s="135" t="s">
        <v>187</v>
      </c>
      <c r="AL31" s="190" t="s">
        <v>195</v>
      </c>
      <c r="AM31" s="191"/>
      <c r="AN31" s="192"/>
      <c r="AO31" s="128"/>
      <c r="AP31" s="128"/>
      <c r="AQ31" s="128"/>
      <c r="AR31" s="136"/>
      <c r="AS31" s="130"/>
    </row>
    <row r="32" spans="1:54" ht="15.75">
      <c r="A32" s="126"/>
      <c r="B32" s="175"/>
      <c r="C32" s="176"/>
      <c r="D32" s="177"/>
      <c r="E32" s="127">
        <v>0</v>
      </c>
      <c r="F32" s="128">
        <f>IF(H32="","",H32-G32)</f>
        <v>42</v>
      </c>
      <c r="G32" s="127">
        <v>77</v>
      </c>
      <c r="H32" s="129">
        <v>119</v>
      </c>
      <c r="I32" s="130">
        <f>IF(AY32="","",AY32)</f>
        <v>2</v>
      </c>
      <c r="J32" s="131"/>
      <c r="K32" s="131"/>
      <c r="L32" s="132"/>
      <c r="M32" s="126"/>
      <c r="N32" s="175"/>
      <c r="O32" s="176"/>
      <c r="P32" s="177"/>
      <c r="Q32" s="127">
        <v>6</v>
      </c>
      <c r="R32" s="128">
        <f>IF(T32="","",T32-S32)</f>
        <v>26</v>
      </c>
      <c r="S32" s="127">
        <v>91</v>
      </c>
      <c r="T32" s="129">
        <v>117</v>
      </c>
      <c r="U32" s="130">
        <f>IF(AZ32="","",AZ32)</f>
        <v>1</v>
      </c>
      <c r="V32" s="131"/>
      <c r="W32" s="131"/>
      <c r="X32" s="132"/>
      <c r="Y32" s="126"/>
      <c r="Z32" s="175"/>
      <c r="AA32" s="176"/>
      <c r="AB32" s="177"/>
      <c r="AC32" s="127">
        <v>2</v>
      </c>
      <c r="AD32" s="128">
        <f>IF(AF32="","",AF32-AE32)</f>
        <v>45</v>
      </c>
      <c r="AE32" s="127">
        <v>96</v>
      </c>
      <c r="AF32" s="129">
        <v>141</v>
      </c>
      <c r="AG32" s="130">
        <f>IF(BA32="","",BA32)</f>
        <v>4</v>
      </c>
      <c r="AH32" s="131"/>
      <c r="AI32" s="131"/>
      <c r="AJ32" s="132"/>
      <c r="AK32" s="126"/>
      <c r="AL32" s="175"/>
      <c r="AM32" s="176"/>
      <c r="AN32" s="177"/>
      <c r="AO32" s="127">
        <v>1</v>
      </c>
      <c r="AP32" s="128">
        <f>IF(AR32="","",AR32-AQ32)</f>
        <v>35</v>
      </c>
      <c r="AQ32" s="127">
        <v>89</v>
      </c>
      <c r="AR32" s="129">
        <v>124</v>
      </c>
      <c r="AS32" s="130">
        <f>IF(BB32="","",BB32)</f>
        <v>3</v>
      </c>
      <c r="AU32" s="97">
        <f>H32</f>
        <v>119</v>
      </c>
      <c r="AV32" s="97">
        <f>T32</f>
        <v>117</v>
      </c>
      <c r="AW32" s="97">
        <f>AF32</f>
        <v>141</v>
      </c>
      <c r="AX32" s="97">
        <f>AR32</f>
        <v>124</v>
      </c>
      <c r="AY32" s="97">
        <f>IF(H32="","",5-RANK(AU32,$AU32:$AX32,0))</f>
        <v>2</v>
      </c>
      <c r="AZ32" s="97">
        <f>IF(T32="","",5-RANK(AV32,$AU32:$AX32,0))</f>
        <v>1</v>
      </c>
      <c r="BA32" s="97">
        <f>IF(AF32="","",5-RANK(AW32,$AU32:$AX32,0))</f>
        <v>4</v>
      </c>
      <c r="BB32" s="97">
        <f>IF(AR32="","",5-RANK(AX32,$AU32:$AX32,0))</f>
        <v>3</v>
      </c>
    </row>
    <row r="33" spans="1:54" ht="15.75">
      <c r="A33" s="137"/>
      <c r="B33" s="178"/>
      <c r="C33" s="179"/>
      <c r="D33" s="180"/>
      <c r="E33" s="127">
        <v>4</v>
      </c>
      <c r="F33" s="128">
        <f>IF(H33="","",H33-G33)</f>
        <v>33</v>
      </c>
      <c r="G33" s="127">
        <v>96</v>
      </c>
      <c r="H33" s="138">
        <v>129</v>
      </c>
      <c r="I33" s="130">
        <f>IF(AY33="","",AY33)</f>
        <v>4</v>
      </c>
      <c r="J33" s="131"/>
      <c r="K33" s="131"/>
      <c r="L33" s="132"/>
      <c r="M33" s="137"/>
      <c r="N33" s="178"/>
      <c r="O33" s="179"/>
      <c r="P33" s="180"/>
      <c r="Q33" s="127">
        <v>2</v>
      </c>
      <c r="R33" s="128">
        <f>IF(T33="","",T33-S33)</f>
        <v>36</v>
      </c>
      <c r="S33" s="127">
        <v>90</v>
      </c>
      <c r="T33" s="138">
        <v>126</v>
      </c>
      <c r="U33" s="130">
        <f>IF(AZ33="","",AZ33)</f>
        <v>3</v>
      </c>
      <c r="V33" s="131"/>
      <c r="W33" s="131"/>
      <c r="X33" s="132"/>
      <c r="Y33" s="137"/>
      <c r="Z33" s="178"/>
      <c r="AA33" s="179"/>
      <c r="AB33" s="180"/>
      <c r="AC33" s="127">
        <v>4</v>
      </c>
      <c r="AD33" s="128">
        <f>IF(AF33="","",AF33-AE33)</f>
        <v>34</v>
      </c>
      <c r="AE33" s="127">
        <v>79</v>
      </c>
      <c r="AF33" s="138">
        <v>113</v>
      </c>
      <c r="AG33" s="130">
        <f>IF(BA33="","",BA33)</f>
        <v>1</v>
      </c>
      <c r="AH33" s="131"/>
      <c r="AI33" s="131"/>
      <c r="AJ33" s="132"/>
      <c r="AK33" s="137"/>
      <c r="AL33" s="178"/>
      <c r="AM33" s="179"/>
      <c r="AN33" s="180"/>
      <c r="AO33" s="127">
        <v>2</v>
      </c>
      <c r="AP33" s="128">
        <f>IF(AR33="","",AR33-AQ33)</f>
        <v>34</v>
      </c>
      <c r="AQ33" s="127">
        <v>90</v>
      </c>
      <c r="AR33" s="138">
        <v>124</v>
      </c>
      <c r="AS33" s="130">
        <f>IF(BB33="","",BB33)</f>
        <v>2</v>
      </c>
      <c r="AU33" s="97">
        <f>H33</f>
        <v>129</v>
      </c>
      <c r="AV33" s="97">
        <f>T33</f>
        <v>126</v>
      </c>
      <c r="AW33" s="97">
        <f>AF33</f>
        <v>113</v>
      </c>
      <c r="AX33" s="97">
        <f>AR33</f>
        <v>124</v>
      </c>
      <c r="AY33" s="97">
        <f>IF(H33="","",5-RANK(AU33,$AU33:$AX33,0))</f>
        <v>4</v>
      </c>
      <c r="AZ33" s="97">
        <f>IF(T33="","",5-RANK(AV33,$AU33:$AX33,0))</f>
        <v>3</v>
      </c>
      <c r="BA33" s="97">
        <f>IF(AF33="","",5-RANK(AW33,$AU33:$AX33,0))</f>
        <v>1</v>
      </c>
      <c r="BB33" s="97">
        <f>IF(AR33="","",5-RANK(AX33,$AU33:$AX33,0))</f>
        <v>2</v>
      </c>
    </row>
    <row r="34" spans="1:45" ht="14.25">
      <c r="A34" s="139"/>
      <c r="B34" s="140"/>
      <c r="C34" s="140"/>
      <c r="D34" s="140"/>
      <c r="E34" s="141">
        <f>IF(E29="","",SUM(E29:E30,E32:E33))</f>
        <v>10</v>
      </c>
      <c r="F34" s="142">
        <f>IF(F29="","",SUM(F29:F30,F32:F33))</f>
        <v>139</v>
      </c>
      <c r="G34" s="141">
        <f>IF(G29="","",SUM(G29:G30,G32:G33))</f>
        <v>344</v>
      </c>
      <c r="H34" s="143">
        <f>IF(H29="","",SUM(H29:H30,H32:H33))</f>
        <v>483</v>
      </c>
      <c r="I34" s="144">
        <f>IF(I29="","",SUM(I29:I30,I32:I33))</f>
        <v>10</v>
      </c>
      <c r="J34" s="132"/>
      <c r="K34" s="132"/>
      <c r="L34" s="132"/>
      <c r="M34" s="139"/>
      <c r="N34" s="140"/>
      <c r="O34" s="140"/>
      <c r="P34" s="140"/>
      <c r="Q34" s="141">
        <f>IF(Q29="","",SUM(Q29:Q30,Q32:Q33))</f>
        <v>11</v>
      </c>
      <c r="R34" s="142">
        <f>IF(R29="","",SUM(R29:R30,R32:R33))</f>
        <v>128</v>
      </c>
      <c r="S34" s="141">
        <f>IF(S29="","",SUM(S29:S30,S32:S33))</f>
        <v>355</v>
      </c>
      <c r="T34" s="143">
        <f>IF(T29="","",SUM(T29:T30,T32:T33))</f>
        <v>483</v>
      </c>
      <c r="U34" s="144">
        <f>IF(U29="","",SUM(U29:U30,U32:U33))</f>
        <v>10</v>
      </c>
      <c r="V34" s="132"/>
      <c r="W34" s="132"/>
      <c r="X34" s="132"/>
      <c r="Y34" s="139"/>
      <c r="Z34" s="140"/>
      <c r="AA34" s="140"/>
      <c r="AB34" s="140"/>
      <c r="AC34" s="141">
        <f>IF(AC29="","",SUM(AC29:AC30,AC32:AC33))</f>
        <v>8</v>
      </c>
      <c r="AD34" s="142">
        <f>IF(AD29="","",SUM(AD29:AD30,AD32:AD33))</f>
        <v>161</v>
      </c>
      <c r="AE34" s="141">
        <f>IF(AE29="","",SUM(AE29:AE30,AE32:AE33))</f>
        <v>345</v>
      </c>
      <c r="AF34" s="143">
        <f>IF(AF29="","",SUM(AF29:AF30,AF32:AF33))</f>
        <v>506</v>
      </c>
      <c r="AG34" s="144">
        <f>IF(AG29="","",SUM(AG29:AG30,AG32:AG33))</f>
        <v>13</v>
      </c>
      <c r="AH34" s="132"/>
      <c r="AI34" s="132"/>
      <c r="AJ34" s="132"/>
      <c r="AK34" s="139"/>
      <c r="AL34" s="140"/>
      <c r="AM34" s="140"/>
      <c r="AN34" s="140"/>
      <c r="AO34" s="141">
        <f>IF(AO29="","",SUM(AO29:AO30,AO32:AO33))</f>
        <v>8</v>
      </c>
      <c r="AP34" s="142">
        <f>IF(AP29="","",SUM(AP29:AP30,AP32:AP33))</f>
        <v>122</v>
      </c>
      <c r="AQ34" s="141">
        <f>IF(AQ29="","",SUM(AQ29:AQ30,AQ32:AQ33))</f>
        <v>346</v>
      </c>
      <c r="AR34" s="143">
        <f>IF(AR29="","",SUM(AR29:AR30,AR32:AR33))</f>
        <v>468</v>
      </c>
      <c r="AS34" s="144">
        <f>IF(AS29="","",SUM(AS29:AS30,AS32:AS33))</f>
        <v>8</v>
      </c>
    </row>
    <row r="35" spans="1:54" ht="14.25">
      <c r="A35" s="122" t="s">
        <v>187</v>
      </c>
      <c r="B35" s="193" t="s">
        <v>188</v>
      </c>
      <c r="C35" s="194"/>
      <c r="D35" s="195"/>
      <c r="E35" s="124" t="s">
        <v>115</v>
      </c>
      <c r="F35" s="124" t="s">
        <v>189</v>
      </c>
      <c r="G35" s="124" t="s">
        <v>85</v>
      </c>
      <c r="H35" s="123" t="s">
        <v>190</v>
      </c>
      <c r="I35" s="125" t="s">
        <v>5</v>
      </c>
      <c r="J35" s="120"/>
      <c r="K35" s="120"/>
      <c r="L35" s="120"/>
      <c r="M35" s="122" t="s">
        <v>187</v>
      </c>
      <c r="N35" s="193" t="s">
        <v>188</v>
      </c>
      <c r="O35" s="194"/>
      <c r="P35" s="195"/>
      <c r="Q35" s="124" t="s">
        <v>115</v>
      </c>
      <c r="R35" s="124" t="s">
        <v>189</v>
      </c>
      <c r="S35" s="124" t="s">
        <v>85</v>
      </c>
      <c r="T35" s="123" t="s">
        <v>190</v>
      </c>
      <c r="U35" s="125" t="s">
        <v>5</v>
      </c>
      <c r="V35" s="120"/>
      <c r="W35" s="120"/>
      <c r="X35" s="120"/>
      <c r="Y35" s="122" t="s">
        <v>187</v>
      </c>
      <c r="Z35" s="193" t="s">
        <v>188</v>
      </c>
      <c r="AA35" s="194"/>
      <c r="AB35" s="195"/>
      <c r="AC35" s="124" t="s">
        <v>115</v>
      </c>
      <c r="AD35" s="124" t="s">
        <v>189</v>
      </c>
      <c r="AE35" s="124" t="s">
        <v>85</v>
      </c>
      <c r="AF35" s="123" t="s">
        <v>190</v>
      </c>
      <c r="AG35" s="125" t="s">
        <v>5</v>
      </c>
      <c r="AH35" s="120"/>
      <c r="AI35" s="120"/>
      <c r="AJ35" s="120"/>
      <c r="AK35" s="122" t="s">
        <v>187</v>
      </c>
      <c r="AL35" s="193" t="s">
        <v>188</v>
      </c>
      <c r="AM35" s="194"/>
      <c r="AN35" s="195"/>
      <c r="AO35" s="124" t="s">
        <v>115</v>
      </c>
      <c r="AP35" s="124" t="s">
        <v>189</v>
      </c>
      <c r="AQ35" s="124" t="s">
        <v>85</v>
      </c>
      <c r="AR35" s="123" t="s">
        <v>190</v>
      </c>
      <c r="AS35" s="125" t="s">
        <v>5</v>
      </c>
      <c r="AU35" s="97" t="s">
        <v>6</v>
      </c>
      <c r="AV35" s="97" t="s">
        <v>6</v>
      </c>
      <c r="AW35" s="97" t="s">
        <v>6</v>
      </c>
      <c r="AX35" s="97" t="s">
        <v>6</v>
      </c>
      <c r="AY35" s="97" t="s">
        <v>5</v>
      </c>
      <c r="AZ35" s="97" t="s">
        <v>5</v>
      </c>
      <c r="BA35" s="97" t="s">
        <v>5</v>
      </c>
      <c r="BB35" s="97" t="s">
        <v>5</v>
      </c>
    </row>
    <row r="36" spans="1:54" ht="15.75" customHeight="1">
      <c r="A36" s="126">
        <v>82543</v>
      </c>
      <c r="B36" s="175" t="s">
        <v>208</v>
      </c>
      <c r="C36" s="182"/>
      <c r="D36" s="183"/>
      <c r="E36" s="127">
        <v>3</v>
      </c>
      <c r="F36" s="128">
        <f>IF(H36="","",H36-G36)</f>
        <v>35</v>
      </c>
      <c r="G36" s="127">
        <v>93</v>
      </c>
      <c r="H36" s="129">
        <v>128</v>
      </c>
      <c r="I36" s="130">
        <f>IF(AY36="","",AY36)</f>
        <v>4</v>
      </c>
      <c r="J36" s="131"/>
      <c r="K36" s="131"/>
      <c r="L36" s="132"/>
      <c r="M36" s="126">
        <v>123571</v>
      </c>
      <c r="N36" s="175" t="s">
        <v>209</v>
      </c>
      <c r="O36" s="182"/>
      <c r="P36" s="183"/>
      <c r="Q36" s="127">
        <v>1</v>
      </c>
      <c r="R36" s="128">
        <f>IF(T36="","",T36-S36)</f>
        <v>41</v>
      </c>
      <c r="S36" s="127">
        <v>87</v>
      </c>
      <c r="T36" s="129">
        <v>128</v>
      </c>
      <c r="U36" s="130">
        <f>IF(AZ36="","",AZ36)</f>
        <v>4</v>
      </c>
      <c r="V36" s="131"/>
      <c r="W36" s="131"/>
      <c r="X36" s="132"/>
      <c r="Y36" s="126">
        <v>93763</v>
      </c>
      <c r="Z36" s="175" t="s">
        <v>210</v>
      </c>
      <c r="AA36" s="176"/>
      <c r="AB36" s="177"/>
      <c r="AC36" s="127">
        <v>1</v>
      </c>
      <c r="AD36" s="128">
        <f>IF(AF36="","",AF36-AE36)</f>
        <v>42</v>
      </c>
      <c r="AE36" s="127">
        <v>82</v>
      </c>
      <c r="AF36" s="129">
        <v>124</v>
      </c>
      <c r="AG36" s="130">
        <f>IF(BA36="","",BA36)</f>
        <v>2</v>
      </c>
      <c r="AH36" s="131"/>
      <c r="AI36" s="131"/>
      <c r="AJ36" s="132"/>
      <c r="AK36" s="126">
        <v>72353</v>
      </c>
      <c r="AL36" s="175" t="s">
        <v>211</v>
      </c>
      <c r="AM36" s="176"/>
      <c r="AN36" s="177"/>
      <c r="AO36" s="127">
        <v>5</v>
      </c>
      <c r="AP36" s="128">
        <f>IF(AR36="","",AR36-AQ36)</f>
        <v>32</v>
      </c>
      <c r="AQ36" s="127">
        <v>85</v>
      </c>
      <c r="AR36" s="129">
        <v>117</v>
      </c>
      <c r="AS36" s="130">
        <f>IF(BB36="","",BB36)</f>
        <v>1</v>
      </c>
      <c r="AU36" s="97">
        <f>H36</f>
        <v>128</v>
      </c>
      <c r="AV36" s="97">
        <f>T36</f>
        <v>128</v>
      </c>
      <c r="AW36" s="97">
        <f>AF36</f>
        <v>124</v>
      </c>
      <c r="AX36" s="97">
        <f>AR36</f>
        <v>117</v>
      </c>
      <c r="AY36" s="97">
        <f>IF(H36="","",5-RANK(AU36,$AU36:$AX36,0))</f>
        <v>4</v>
      </c>
      <c r="AZ36" s="97">
        <f>IF(T36="","",5-RANK(AV36,$AU36:$AX36,0))</f>
        <v>4</v>
      </c>
      <c r="BA36" s="97">
        <f>IF(AF36="","",5-RANK(AW36,$AU36:$AX36,0))</f>
        <v>2</v>
      </c>
      <c r="BB36" s="97">
        <f>IF(AR36="","",5-RANK(AX36,$AU36:$AX36,0))</f>
        <v>1</v>
      </c>
    </row>
    <row r="37" spans="1:54" ht="15.75">
      <c r="A37" s="134">
        <v>32219</v>
      </c>
      <c r="B37" s="184"/>
      <c r="C37" s="185"/>
      <c r="D37" s="186"/>
      <c r="E37" s="127">
        <v>0</v>
      </c>
      <c r="F37" s="128">
        <f>IF(H37="","",H37-G37)</f>
        <v>34</v>
      </c>
      <c r="G37" s="127">
        <v>84</v>
      </c>
      <c r="H37" s="129">
        <v>118</v>
      </c>
      <c r="I37" s="130">
        <f>IF(AY37="","",AY37)</f>
        <v>2</v>
      </c>
      <c r="J37" s="131"/>
      <c r="K37" s="131"/>
      <c r="L37" s="132"/>
      <c r="M37" s="134">
        <v>26303</v>
      </c>
      <c r="N37" s="184"/>
      <c r="O37" s="185"/>
      <c r="P37" s="186"/>
      <c r="Q37" s="127">
        <v>1</v>
      </c>
      <c r="R37" s="128">
        <f>IF(T37="","",T37-S37)</f>
        <v>52</v>
      </c>
      <c r="S37" s="127">
        <v>86</v>
      </c>
      <c r="T37" s="129">
        <v>138</v>
      </c>
      <c r="U37" s="130">
        <f>IF(AZ37="","",AZ37)</f>
        <v>4</v>
      </c>
      <c r="V37" s="131"/>
      <c r="W37" s="131"/>
      <c r="X37" s="132"/>
      <c r="Y37" s="134">
        <v>25387</v>
      </c>
      <c r="Z37" s="187"/>
      <c r="AA37" s="188"/>
      <c r="AB37" s="189"/>
      <c r="AC37" s="127">
        <v>1</v>
      </c>
      <c r="AD37" s="128">
        <f>IF(AF37="","",AF37-AE37)</f>
        <v>42</v>
      </c>
      <c r="AE37" s="127">
        <v>82</v>
      </c>
      <c r="AF37" s="129">
        <v>124</v>
      </c>
      <c r="AG37" s="130">
        <f>IF(BA37="","",BA37)</f>
        <v>3</v>
      </c>
      <c r="AH37" s="131"/>
      <c r="AI37" s="131"/>
      <c r="AJ37" s="132"/>
      <c r="AK37" s="134">
        <v>18764</v>
      </c>
      <c r="AL37" s="187"/>
      <c r="AM37" s="188"/>
      <c r="AN37" s="189"/>
      <c r="AO37" s="127">
        <v>4</v>
      </c>
      <c r="AP37" s="128">
        <f>IF(AR37="","",AR37-AQ37)</f>
        <v>26</v>
      </c>
      <c r="AQ37" s="127">
        <v>88</v>
      </c>
      <c r="AR37" s="129">
        <v>114</v>
      </c>
      <c r="AS37" s="130">
        <f>IF(BB37="","",BB37)</f>
        <v>1</v>
      </c>
      <c r="AU37" s="97">
        <f>H37</f>
        <v>118</v>
      </c>
      <c r="AV37" s="97">
        <f>T37</f>
        <v>138</v>
      </c>
      <c r="AW37" s="97">
        <f>AF37</f>
        <v>124</v>
      </c>
      <c r="AX37" s="97">
        <f>AR37</f>
        <v>114</v>
      </c>
      <c r="AY37" s="97">
        <f>IF(H37="","",5-RANK(AU37,$AU37:$AX37,0))</f>
        <v>2</v>
      </c>
      <c r="AZ37" s="97">
        <f>IF(T37="","",5-RANK(AV37,$AU37:$AX37,0))</f>
        <v>4</v>
      </c>
      <c r="BA37" s="97">
        <f>IF(AF37="","",5-RANK(AW37,$AU37:$AX37,0))</f>
        <v>3</v>
      </c>
      <c r="BB37" s="97">
        <f>IF(AR37="","",5-RANK(AX37,$AU37:$AX37,0))</f>
        <v>1</v>
      </c>
    </row>
    <row r="38" spans="1:45" ht="15.75">
      <c r="A38" s="135" t="s">
        <v>187</v>
      </c>
      <c r="B38" s="190" t="s">
        <v>195</v>
      </c>
      <c r="C38" s="191"/>
      <c r="D38" s="192"/>
      <c r="E38" s="128"/>
      <c r="F38" s="128"/>
      <c r="G38" s="128"/>
      <c r="H38" s="136"/>
      <c r="I38" s="130"/>
      <c r="J38" s="131"/>
      <c r="K38" s="131"/>
      <c r="L38" s="132"/>
      <c r="M38" s="135" t="s">
        <v>187</v>
      </c>
      <c r="N38" s="190" t="s">
        <v>195</v>
      </c>
      <c r="O38" s="191"/>
      <c r="P38" s="192"/>
      <c r="Q38" s="128"/>
      <c r="R38" s="128"/>
      <c r="S38" s="128"/>
      <c r="T38" s="136"/>
      <c r="U38" s="130"/>
      <c r="V38" s="131"/>
      <c r="W38" s="131"/>
      <c r="X38" s="132"/>
      <c r="Y38" s="135" t="s">
        <v>187</v>
      </c>
      <c r="Z38" s="190" t="s">
        <v>195</v>
      </c>
      <c r="AA38" s="191"/>
      <c r="AB38" s="192"/>
      <c r="AC38" s="128"/>
      <c r="AD38" s="128"/>
      <c r="AE38" s="128"/>
      <c r="AF38" s="136"/>
      <c r="AG38" s="130"/>
      <c r="AH38" s="131"/>
      <c r="AI38" s="131"/>
      <c r="AJ38" s="132"/>
      <c r="AK38" s="135" t="s">
        <v>187</v>
      </c>
      <c r="AL38" s="190" t="s">
        <v>195</v>
      </c>
      <c r="AM38" s="191"/>
      <c r="AN38" s="192"/>
      <c r="AO38" s="128"/>
      <c r="AP38" s="128"/>
      <c r="AQ38" s="128"/>
      <c r="AR38" s="136"/>
      <c r="AS38" s="130"/>
    </row>
    <row r="39" spans="1:54" ht="15.75">
      <c r="A39" s="126"/>
      <c r="B39" s="175"/>
      <c r="C39" s="176"/>
      <c r="D39" s="177"/>
      <c r="E39" s="127">
        <v>4</v>
      </c>
      <c r="F39" s="128">
        <f>IF(H39="","",H39-G39)</f>
        <v>27</v>
      </c>
      <c r="G39" s="127">
        <v>89</v>
      </c>
      <c r="H39" s="129">
        <v>116</v>
      </c>
      <c r="I39" s="130">
        <f>IF(AY39="","",AY39)</f>
        <v>1</v>
      </c>
      <c r="J39" s="131"/>
      <c r="K39" s="131"/>
      <c r="L39" s="132"/>
      <c r="M39" s="126"/>
      <c r="N39" s="175"/>
      <c r="O39" s="176"/>
      <c r="P39" s="177"/>
      <c r="Q39" s="127">
        <v>0</v>
      </c>
      <c r="R39" s="128">
        <f>IF(T39="","",T39-S39)</f>
        <v>33</v>
      </c>
      <c r="S39" s="127">
        <v>93</v>
      </c>
      <c r="T39" s="129">
        <v>126</v>
      </c>
      <c r="U39" s="130">
        <f>IF(AZ39="","",AZ39)</f>
        <v>2</v>
      </c>
      <c r="V39" s="131"/>
      <c r="W39" s="131"/>
      <c r="X39" s="132"/>
      <c r="Y39" s="126"/>
      <c r="Z39" s="175"/>
      <c r="AA39" s="176"/>
      <c r="AB39" s="177"/>
      <c r="AC39" s="127">
        <v>0</v>
      </c>
      <c r="AD39" s="128">
        <f>IF(AF39="","",AF39-AE39)</f>
        <v>54</v>
      </c>
      <c r="AE39" s="127">
        <v>79</v>
      </c>
      <c r="AF39" s="129">
        <v>133</v>
      </c>
      <c r="AG39" s="130">
        <f>IF(BA39="","",BA39)</f>
        <v>4</v>
      </c>
      <c r="AH39" s="131"/>
      <c r="AI39" s="131"/>
      <c r="AJ39" s="132"/>
      <c r="AK39" s="126"/>
      <c r="AL39" s="175"/>
      <c r="AM39" s="176"/>
      <c r="AN39" s="177"/>
      <c r="AO39" s="127">
        <v>2</v>
      </c>
      <c r="AP39" s="128">
        <f>IF(AR39="","",AR39-AQ39)</f>
        <v>34</v>
      </c>
      <c r="AQ39" s="127">
        <v>96</v>
      </c>
      <c r="AR39" s="129">
        <v>130</v>
      </c>
      <c r="AS39" s="130">
        <f>IF(BB39="","",BB39)</f>
        <v>3</v>
      </c>
      <c r="AU39" s="97">
        <f>H39</f>
        <v>116</v>
      </c>
      <c r="AV39" s="97">
        <f>T39</f>
        <v>126</v>
      </c>
      <c r="AW39" s="97">
        <f>AF39</f>
        <v>133</v>
      </c>
      <c r="AX39" s="97">
        <f>AR39</f>
        <v>130</v>
      </c>
      <c r="AY39" s="97">
        <f>IF(H39="","",5-RANK(AU39,$AU39:$AX39,0))</f>
        <v>1</v>
      </c>
      <c r="AZ39" s="97">
        <f>IF(T39="","",5-RANK(AV39,$AU39:$AX39,0))</f>
        <v>2</v>
      </c>
      <c r="BA39" s="97">
        <f>IF(AF39="","",5-RANK(AW39,$AU39:$AX39,0))</f>
        <v>4</v>
      </c>
      <c r="BB39" s="97">
        <f>IF(AR39="","",5-RANK(AX39,$AU39:$AX39,0))</f>
        <v>3</v>
      </c>
    </row>
    <row r="40" spans="1:54" ht="15.75">
      <c r="A40" s="137"/>
      <c r="B40" s="178"/>
      <c r="C40" s="179"/>
      <c r="D40" s="180"/>
      <c r="E40" s="127">
        <v>1</v>
      </c>
      <c r="F40" s="128">
        <f>IF(H40="","",H40-G40)</f>
        <v>44</v>
      </c>
      <c r="G40" s="127">
        <v>88</v>
      </c>
      <c r="H40" s="138">
        <v>132</v>
      </c>
      <c r="I40" s="130">
        <f>IF(AY40="","",AY40)</f>
        <v>3</v>
      </c>
      <c r="J40" s="131"/>
      <c r="K40" s="131"/>
      <c r="L40" s="132"/>
      <c r="M40" s="137"/>
      <c r="N40" s="178"/>
      <c r="O40" s="179"/>
      <c r="P40" s="180"/>
      <c r="Q40" s="127">
        <v>1</v>
      </c>
      <c r="R40" s="128">
        <f>IF(T40="","",T40-S40)</f>
        <v>39</v>
      </c>
      <c r="S40" s="127">
        <v>84</v>
      </c>
      <c r="T40" s="138">
        <v>123</v>
      </c>
      <c r="U40" s="130">
        <f>IF(AZ40="","",AZ40)</f>
        <v>2</v>
      </c>
      <c r="V40" s="131"/>
      <c r="W40" s="131"/>
      <c r="X40" s="132"/>
      <c r="Y40" s="137"/>
      <c r="Z40" s="178"/>
      <c r="AA40" s="179"/>
      <c r="AB40" s="180"/>
      <c r="AC40" s="127">
        <v>3</v>
      </c>
      <c r="AD40" s="128">
        <f>IF(AF40="","",AF40-AE40)</f>
        <v>42</v>
      </c>
      <c r="AE40" s="127">
        <v>92</v>
      </c>
      <c r="AF40" s="138">
        <v>134</v>
      </c>
      <c r="AG40" s="130">
        <f>IF(BA40="","",BA40)</f>
        <v>4</v>
      </c>
      <c r="AH40" s="131"/>
      <c r="AI40" s="131"/>
      <c r="AJ40" s="132"/>
      <c r="AK40" s="137"/>
      <c r="AL40" s="178"/>
      <c r="AM40" s="179"/>
      <c r="AN40" s="180"/>
      <c r="AO40" s="127">
        <v>3</v>
      </c>
      <c r="AP40" s="128">
        <f>IF(AR40="","",AR40-AQ40)</f>
        <v>43</v>
      </c>
      <c r="AQ40" s="127">
        <v>73</v>
      </c>
      <c r="AR40" s="138">
        <v>116</v>
      </c>
      <c r="AS40" s="130">
        <f>IF(BB40="","",BB40)</f>
        <v>1</v>
      </c>
      <c r="AU40" s="97">
        <f>H40</f>
        <v>132</v>
      </c>
      <c r="AV40" s="97">
        <f>T40</f>
        <v>123</v>
      </c>
      <c r="AW40" s="97">
        <f>AF40</f>
        <v>134</v>
      </c>
      <c r="AX40" s="97">
        <f>AR40</f>
        <v>116</v>
      </c>
      <c r="AY40" s="97">
        <f>IF(H40="","",5-RANK(AU40,$AU40:$AX40,0))</f>
        <v>3</v>
      </c>
      <c r="AZ40" s="97">
        <f>IF(T40="","",5-RANK(AV40,$AU40:$AX40,0))</f>
        <v>2</v>
      </c>
      <c r="BA40" s="97">
        <f>IF(AF40="","",5-RANK(AW40,$AU40:$AX40,0))</f>
        <v>4</v>
      </c>
      <c r="BB40" s="97">
        <f>IF(AR40="","",5-RANK(AX40,$AU40:$AX40,0))</f>
        <v>1</v>
      </c>
    </row>
    <row r="41" spans="1:45" ht="14.25">
      <c r="A41" s="139"/>
      <c r="B41" s="140"/>
      <c r="C41" s="140"/>
      <c r="D41" s="140"/>
      <c r="E41" s="141">
        <f>IF(E36="","",SUM(E36:E37,E39:E40))</f>
        <v>8</v>
      </c>
      <c r="F41" s="142">
        <f>IF(F36="","",SUM(F36:F37,F39:F40))</f>
        <v>140</v>
      </c>
      <c r="G41" s="141">
        <f>IF(G36="","",SUM(G36:G37,G39:G40))</f>
        <v>354</v>
      </c>
      <c r="H41" s="143">
        <f>IF(H36="","",SUM(H36:H37,H39:H40))</f>
        <v>494</v>
      </c>
      <c r="I41" s="144">
        <f>IF(I36="","",SUM(I36:I37,I39:I40))</f>
        <v>10</v>
      </c>
      <c r="J41" s="132"/>
      <c r="K41" s="132"/>
      <c r="L41" s="132"/>
      <c r="M41" s="139"/>
      <c r="N41" s="140"/>
      <c r="O41" s="140"/>
      <c r="P41" s="140"/>
      <c r="Q41" s="141">
        <f>IF(Q36="","",SUM(Q36:Q37,Q39:Q40))</f>
        <v>3</v>
      </c>
      <c r="R41" s="142">
        <f>IF(R36="","",SUM(R36:R37,R39:R40))</f>
        <v>165</v>
      </c>
      <c r="S41" s="141">
        <f>IF(S36="","",SUM(S36:S37,S39:S40))</f>
        <v>350</v>
      </c>
      <c r="T41" s="143">
        <f>IF(T36="","",SUM(T36:T37,T39:T40))</f>
        <v>515</v>
      </c>
      <c r="U41" s="144">
        <f>IF(U36="","",SUM(U36:U37,U39:U40))</f>
        <v>12</v>
      </c>
      <c r="V41" s="132"/>
      <c r="W41" s="132"/>
      <c r="X41" s="132"/>
      <c r="Y41" s="139"/>
      <c r="Z41" s="140"/>
      <c r="AA41" s="140"/>
      <c r="AB41" s="140"/>
      <c r="AC41" s="141">
        <f>IF(AC36="","",SUM(AC36:AC37,AC39:AC40))</f>
        <v>5</v>
      </c>
      <c r="AD41" s="142">
        <f>IF(AD36="","",SUM(AD36:AD37,AD39:AD40))</f>
        <v>180</v>
      </c>
      <c r="AE41" s="141">
        <f>IF(AE36="","",SUM(AE36:AE37,AE39:AE40))</f>
        <v>335</v>
      </c>
      <c r="AF41" s="143">
        <f>IF(AF36="","",SUM(AF36:AF37,AF39:AF40))</f>
        <v>515</v>
      </c>
      <c r="AG41" s="144">
        <f>IF(AG36="","",SUM(AG36:AG37,AG39:AG40))</f>
        <v>13</v>
      </c>
      <c r="AH41" s="132"/>
      <c r="AI41" s="132"/>
      <c r="AJ41" s="132"/>
      <c r="AK41" s="139"/>
      <c r="AL41" s="140"/>
      <c r="AM41" s="140"/>
      <c r="AN41" s="140"/>
      <c r="AO41" s="141">
        <f>IF(AO36="","",SUM(AO36:AO37,AO39:AO40))</f>
        <v>14</v>
      </c>
      <c r="AP41" s="142">
        <f>IF(AP36="","",SUM(AP36:AP37,AP39:AP40))</f>
        <v>135</v>
      </c>
      <c r="AQ41" s="141">
        <f>IF(AQ36="","",SUM(AQ36:AQ37,AQ39:AQ40))</f>
        <v>342</v>
      </c>
      <c r="AR41" s="143">
        <f>IF(AR36="","",SUM(AR36:AR37,AR39:AR40))</f>
        <v>477</v>
      </c>
      <c r="AS41" s="144">
        <f>IF(AS36="","",SUM(AS36:AS37,AS39:AS40))</f>
        <v>6</v>
      </c>
    </row>
    <row r="42" spans="1:54" ht="14.25">
      <c r="A42" s="122" t="s">
        <v>187</v>
      </c>
      <c r="B42" s="193" t="s">
        <v>188</v>
      </c>
      <c r="C42" s="194"/>
      <c r="D42" s="195"/>
      <c r="E42" s="124" t="s">
        <v>115</v>
      </c>
      <c r="F42" s="124" t="s">
        <v>189</v>
      </c>
      <c r="G42" s="124" t="s">
        <v>85</v>
      </c>
      <c r="H42" s="123" t="s">
        <v>190</v>
      </c>
      <c r="I42" s="125" t="s">
        <v>5</v>
      </c>
      <c r="J42" s="120"/>
      <c r="K42" s="120"/>
      <c r="L42" s="120"/>
      <c r="M42" s="122" t="s">
        <v>187</v>
      </c>
      <c r="N42" s="193" t="s">
        <v>188</v>
      </c>
      <c r="O42" s="194"/>
      <c r="P42" s="195"/>
      <c r="Q42" s="124" t="s">
        <v>115</v>
      </c>
      <c r="R42" s="124" t="s">
        <v>189</v>
      </c>
      <c r="S42" s="124" t="s">
        <v>85</v>
      </c>
      <c r="T42" s="123" t="s">
        <v>190</v>
      </c>
      <c r="U42" s="125" t="s">
        <v>5</v>
      </c>
      <c r="V42" s="120"/>
      <c r="W42" s="120"/>
      <c r="X42" s="120"/>
      <c r="Y42" s="122" t="s">
        <v>187</v>
      </c>
      <c r="Z42" s="193" t="s">
        <v>188</v>
      </c>
      <c r="AA42" s="194"/>
      <c r="AB42" s="195"/>
      <c r="AC42" s="124" t="s">
        <v>115</v>
      </c>
      <c r="AD42" s="124" t="s">
        <v>189</v>
      </c>
      <c r="AE42" s="124" t="s">
        <v>85</v>
      </c>
      <c r="AF42" s="123" t="s">
        <v>190</v>
      </c>
      <c r="AG42" s="125" t="s">
        <v>5</v>
      </c>
      <c r="AH42" s="120"/>
      <c r="AI42" s="120"/>
      <c r="AJ42" s="120"/>
      <c r="AK42" s="122" t="s">
        <v>187</v>
      </c>
      <c r="AL42" s="193" t="s">
        <v>188</v>
      </c>
      <c r="AM42" s="194"/>
      <c r="AN42" s="195"/>
      <c r="AO42" s="124" t="s">
        <v>115</v>
      </c>
      <c r="AP42" s="124" t="s">
        <v>189</v>
      </c>
      <c r="AQ42" s="124" t="s">
        <v>85</v>
      </c>
      <c r="AR42" s="123" t="s">
        <v>190</v>
      </c>
      <c r="AS42" s="125" t="s">
        <v>5</v>
      </c>
      <c r="AU42" s="97" t="s">
        <v>6</v>
      </c>
      <c r="AV42" s="97" t="s">
        <v>6</v>
      </c>
      <c r="AW42" s="97" t="s">
        <v>6</v>
      </c>
      <c r="AX42" s="97" t="s">
        <v>6</v>
      </c>
      <c r="AY42" s="97" t="s">
        <v>5</v>
      </c>
      <c r="AZ42" s="97" t="s">
        <v>5</v>
      </c>
      <c r="BA42" s="97" t="s">
        <v>5</v>
      </c>
      <c r="BB42" s="97" t="s">
        <v>5</v>
      </c>
    </row>
    <row r="43" spans="1:54" ht="15.75" customHeight="1">
      <c r="A43" s="126">
        <v>82541</v>
      </c>
      <c r="B43" s="175" t="s">
        <v>212</v>
      </c>
      <c r="C43" s="182"/>
      <c r="D43" s="183"/>
      <c r="E43" s="127">
        <v>4</v>
      </c>
      <c r="F43" s="128">
        <f>IF(H43="","",H43-G43)</f>
        <v>27</v>
      </c>
      <c r="G43" s="127">
        <v>80</v>
      </c>
      <c r="H43" s="129">
        <v>107</v>
      </c>
      <c r="I43" s="130">
        <f>IF(AY43="","",AY43)</f>
        <v>1</v>
      </c>
      <c r="J43" s="131"/>
      <c r="K43" s="131"/>
      <c r="L43" s="132"/>
      <c r="M43" s="126">
        <v>72531</v>
      </c>
      <c r="N43" s="175" t="s">
        <v>213</v>
      </c>
      <c r="O43" s="182"/>
      <c r="P43" s="183"/>
      <c r="Q43" s="127">
        <v>1</v>
      </c>
      <c r="R43" s="128">
        <f>IF(T43="","",T43-S43)</f>
        <v>45</v>
      </c>
      <c r="S43" s="127">
        <v>81</v>
      </c>
      <c r="T43" s="129">
        <v>126</v>
      </c>
      <c r="U43" s="130">
        <f>IF(AZ43="","",AZ43)</f>
        <v>4</v>
      </c>
      <c r="V43" s="131"/>
      <c r="W43" s="131"/>
      <c r="X43" s="132"/>
      <c r="Y43" s="126">
        <v>93765</v>
      </c>
      <c r="Z43" s="175" t="s">
        <v>214</v>
      </c>
      <c r="AA43" s="176"/>
      <c r="AB43" s="177"/>
      <c r="AC43" s="127">
        <v>3</v>
      </c>
      <c r="AD43" s="128">
        <f>IF(AF43="","",AF43-AE43)</f>
        <v>34</v>
      </c>
      <c r="AE43" s="127">
        <v>86</v>
      </c>
      <c r="AF43" s="129">
        <v>120</v>
      </c>
      <c r="AG43" s="130">
        <f>IF(BA43="","",BA43)</f>
        <v>2</v>
      </c>
      <c r="AH43" s="131"/>
      <c r="AI43" s="131"/>
      <c r="AJ43" s="132"/>
      <c r="AK43" s="126">
        <v>109240</v>
      </c>
      <c r="AL43" s="175" t="s">
        <v>215</v>
      </c>
      <c r="AM43" s="176"/>
      <c r="AN43" s="177"/>
      <c r="AO43" s="127">
        <v>3</v>
      </c>
      <c r="AP43" s="128">
        <f>IF(AR43="","",AR43-AQ43)</f>
        <v>36</v>
      </c>
      <c r="AQ43" s="127">
        <v>87</v>
      </c>
      <c r="AR43" s="129">
        <v>123</v>
      </c>
      <c r="AS43" s="130">
        <f>IF(BB43="","",BB43)</f>
        <v>3</v>
      </c>
      <c r="AU43" s="97">
        <f>H43</f>
        <v>107</v>
      </c>
      <c r="AV43" s="97">
        <f>T43</f>
        <v>126</v>
      </c>
      <c r="AW43" s="97">
        <f>AF43</f>
        <v>120</v>
      </c>
      <c r="AX43" s="97">
        <f>AR43</f>
        <v>123</v>
      </c>
      <c r="AY43" s="97">
        <f>IF(H43="","",5-RANK(AU43,$AU43:$AX43,0))</f>
        <v>1</v>
      </c>
      <c r="AZ43" s="97">
        <f>IF(T43="","",5-RANK(AV43,$AU43:$AX43,0))</f>
        <v>4</v>
      </c>
      <c r="BA43" s="97">
        <f>IF(AF43="","",5-RANK(AW43,$AU43:$AX43,0))</f>
        <v>2</v>
      </c>
      <c r="BB43" s="97">
        <f>IF(AR43="","",5-RANK(AX43,$AU43:$AX43,0))</f>
        <v>3</v>
      </c>
    </row>
    <row r="44" spans="1:54" ht="15.75">
      <c r="A44" s="134">
        <v>24227</v>
      </c>
      <c r="B44" s="184"/>
      <c r="C44" s="185"/>
      <c r="D44" s="186"/>
      <c r="E44" s="127">
        <v>2</v>
      </c>
      <c r="F44" s="128">
        <f>IF(H44="","",H44-G44)</f>
        <v>58</v>
      </c>
      <c r="G44" s="127">
        <v>95</v>
      </c>
      <c r="H44" s="129">
        <v>153</v>
      </c>
      <c r="I44" s="130">
        <f>IF(AY44="","",AY44)</f>
        <v>4</v>
      </c>
      <c r="J44" s="131"/>
      <c r="K44" s="131"/>
      <c r="L44" s="132"/>
      <c r="M44" s="134">
        <v>34349</v>
      </c>
      <c r="N44" s="184"/>
      <c r="O44" s="185"/>
      <c r="P44" s="186"/>
      <c r="Q44" s="127">
        <v>1</v>
      </c>
      <c r="R44" s="128">
        <f>IF(T44="","",T44-S44)</f>
        <v>44</v>
      </c>
      <c r="S44" s="127">
        <v>81</v>
      </c>
      <c r="T44" s="129">
        <v>125</v>
      </c>
      <c r="U44" s="130">
        <f>IF(AZ44="","",AZ44)</f>
        <v>1</v>
      </c>
      <c r="V44" s="131"/>
      <c r="W44" s="131"/>
      <c r="X44" s="132"/>
      <c r="Y44" s="134">
        <v>24724</v>
      </c>
      <c r="Z44" s="187"/>
      <c r="AA44" s="188"/>
      <c r="AB44" s="189"/>
      <c r="AC44" s="127">
        <v>0</v>
      </c>
      <c r="AD44" s="128">
        <f>IF(AF44="","",AF44-AE44)</f>
        <v>51</v>
      </c>
      <c r="AE44" s="127">
        <v>81</v>
      </c>
      <c r="AF44" s="129">
        <v>132</v>
      </c>
      <c r="AG44" s="130">
        <f>IF(BA44="","",BA44)</f>
        <v>2</v>
      </c>
      <c r="AH44" s="131"/>
      <c r="AI44" s="131"/>
      <c r="AJ44" s="132"/>
      <c r="AK44" s="134">
        <v>18664</v>
      </c>
      <c r="AL44" s="187"/>
      <c r="AM44" s="188"/>
      <c r="AN44" s="189"/>
      <c r="AO44" s="127">
        <v>0</v>
      </c>
      <c r="AP44" s="128">
        <f>IF(AR44="","",AR44-AQ44)</f>
        <v>45</v>
      </c>
      <c r="AQ44" s="127">
        <v>88</v>
      </c>
      <c r="AR44" s="129">
        <v>133</v>
      </c>
      <c r="AS44" s="130">
        <f>IF(BB44="","",BB44)</f>
        <v>3</v>
      </c>
      <c r="AU44" s="97">
        <f>H44</f>
        <v>153</v>
      </c>
      <c r="AV44" s="97">
        <f>T44</f>
        <v>125</v>
      </c>
      <c r="AW44" s="97">
        <f>AF44</f>
        <v>132</v>
      </c>
      <c r="AX44" s="97">
        <f>AR44</f>
        <v>133</v>
      </c>
      <c r="AY44" s="97">
        <f>IF(H44="","",5-RANK(AU44,$AU44:$AX44,0))</f>
        <v>4</v>
      </c>
      <c r="AZ44" s="97">
        <f>IF(T44="","",5-RANK(AV44,$AU44:$AX44,0))</f>
        <v>1</v>
      </c>
      <c r="BA44" s="97">
        <f>IF(AF44="","",5-RANK(AW44,$AU44:$AX44,0))</f>
        <v>2</v>
      </c>
      <c r="BB44" s="97">
        <f>IF(AR44="","",5-RANK(AX44,$AU44:$AX44,0))</f>
        <v>3</v>
      </c>
    </row>
    <row r="45" spans="1:45" ht="15.75">
      <c r="A45" s="135" t="s">
        <v>187</v>
      </c>
      <c r="B45" s="190" t="s">
        <v>195</v>
      </c>
      <c r="C45" s="191"/>
      <c r="D45" s="192"/>
      <c r="E45" s="128"/>
      <c r="F45" s="128"/>
      <c r="G45" s="128"/>
      <c r="H45" s="136"/>
      <c r="I45" s="130"/>
      <c r="J45" s="131"/>
      <c r="K45" s="131"/>
      <c r="L45" s="132"/>
      <c r="M45" s="135" t="s">
        <v>187</v>
      </c>
      <c r="N45" s="190" t="s">
        <v>195</v>
      </c>
      <c r="O45" s="191"/>
      <c r="P45" s="192"/>
      <c r="Q45" s="128"/>
      <c r="R45" s="128"/>
      <c r="S45" s="128"/>
      <c r="T45" s="136"/>
      <c r="U45" s="130"/>
      <c r="V45" s="131"/>
      <c r="W45" s="131"/>
      <c r="X45" s="132"/>
      <c r="Y45" s="135" t="s">
        <v>187</v>
      </c>
      <c r="Z45" s="190" t="s">
        <v>195</v>
      </c>
      <c r="AA45" s="191"/>
      <c r="AB45" s="192"/>
      <c r="AC45" s="128"/>
      <c r="AD45" s="128"/>
      <c r="AE45" s="128"/>
      <c r="AF45" s="136"/>
      <c r="AG45" s="130"/>
      <c r="AH45" s="131"/>
      <c r="AI45" s="131"/>
      <c r="AJ45" s="132"/>
      <c r="AK45" s="135" t="s">
        <v>187</v>
      </c>
      <c r="AL45" s="190" t="s">
        <v>195</v>
      </c>
      <c r="AM45" s="191"/>
      <c r="AN45" s="192"/>
      <c r="AO45" s="128"/>
      <c r="AP45" s="128"/>
      <c r="AQ45" s="128"/>
      <c r="AR45" s="136"/>
      <c r="AS45" s="130"/>
    </row>
    <row r="46" spans="1:54" ht="15.75">
      <c r="A46" s="126"/>
      <c r="B46" s="175"/>
      <c r="C46" s="176"/>
      <c r="D46" s="177"/>
      <c r="E46" s="127">
        <v>1</v>
      </c>
      <c r="F46" s="128">
        <f>IF(H46="","",H46-G46)</f>
        <v>52</v>
      </c>
      <c r="G46" s="127">
        <v>91</v>
      </c>
      <c r="H46" s="129">
        <v>143</v>
      </c>
      <c r="I46" s="130">
        <f>IF(AY46="","",AY46)</f>
        <v>4</v>
      </c>
      <c r="J46" s="131"/>
      <c r="K46" s="131"/>
      <c r="L46" s="132"/>
      <c r="M46" s="126"/>
      <c r="N46" s="175"/>
      <c r="O46" s="176"/>
      <c r="P46" s="177"/>
      <c r="Q46" s="127">
        <v>2</v>
      </c>
      <c r="R46" s="128">
        <f>IF(T46="","",T46-S46)</f>
        <v>41</v>
      </c>
      <c r="S46" s="127">
        <v>86</v>
      </c>
      <c r="T46" s="129">
        <v>127</v>
      </c>
      <c r="U46" s="130">
        <f>IF(AZ46="","",AZ46)</f>
        <v>2</v>
      </c>
      <c r="V46" s="131"/>
      <c r="W46" s="131"/>
      <c r="X46" s="132"/>
      <c r="Y46" s="126"/>
      <c r="Z46" s="175"/>
      <c r="AA46" s="176"/>
      <c r="AB46" s="177"/>
      <c r="AC46" s="127">
        <v>4</v>
      </c>
      <c r="AD46" s="128">
        <f>IF(AF46="","",AF46-AE46)</f>
        <v>34</v>
      </c>
      <c r="AE46" s="127">
        <v>82</v>
      </c>
      <c r="AF46" s="129">
        <v>116</v>
      </c>
      <c r="AG46" s="130">
        <f>IF(BA46="","",BA46)</f>
        <v>1</v>
      </c>
      <c r="AH46" s="131"/>
      <c r="AI46" s="131"/>
      <c r="AJ46" s="132"/>
      <c r="AK46" s="126"/>
      <c r="AL46" s="175"/>
      <c r="AM46" s="176"/>
      <c r="AN46" s="177"/>
      <c r="AO46" s="127">
        <v>3</v>
      </c>
      <c r="AP46" s="128">
        <f>IF(AR46="","",AR46-AQ46)</f>
        <v>43</v>
      </c>
      <c r="AQ46" s="127">
        <v>91</v>
      </c>
      <c r="AR46" s="129">
        <v>134</v>
      </c>
      <c r="AS46" s="130">
        <f>IF(BB46="","",BB46)</f>
        <v>3</v>
      </c>
      <c r="AU46" s="97">
        <f>H46</f>
        <v>143</v>
      </c>
      <c r="AV46" s="97">
        <f>T46</f>
        <v>127</v>
      </c>
      <c r="AW46" s="97">
        <f>AF46</f>
        <v>116</v>
      </c>
      <c r="AX46" s="97">
        <f>AR46</f>
        <v>134</v>
      </c>
      <c r="AY46" s="97">
        <f>IF(H46="","",5-RANK(AU46,$AU46:$AX46,0))</f>
        <v>4</v>
      </c>
      <c r="AZ46" s="97">
        <f>IF(T46="","",5-RANK(AV46,$AU46:$AX46,0))</f>
        <v>2</v>
      </c>
      <c r="BA46" s="97">
        <f>IF(AF46="","",5-RANK(AW46,$AU46:$AX46,0))</f>
        <v>1</v>
      </c>
      <c r="BB46" s="97">
        <f>IF(AR46="","",5-RANK(AX46,$AU46:$AX46,0))</f>
        <v>3</v>
      </c>
    </row>
    <row r="47" spans="1:54" ht="15.75">
      <c r="A47" s="137"/>
      <c r="B47" s="178"/>
      <c r="C47" s="179"/>
      <c r="D47" s="180"/>
      <c r="E47" s="127">
        <v>4</v>
      </c>
      <c r="F47" s="128">
        <f>IF(H47="","",H47-G47)</f>
        <v>42</v>
      </c>
      <c r="G47" s="127">
        <v>95</v>
      </c>
      <c r="H47" s="138">
        <v>137</v>
      </c>
      <c r="I47" s="130">
        <f>IF(AY47="","",AY47)</f>
        <v>4</v>
      </c>
      <c r="J47" s="131"/>
      <c r="K47" s="131"/>
      <c r="L47" s="132"/>
      <c r="M47" s="137"/>
      <c r="N47" s="178"/>
      <c r="O47" s="179"/>
      <c r="P47" s="180"/>
      <c r="Q47" s="127">
        <v>1</v>
      </c>
      <c r="R47" s="128">
        <f>IF(T47="","",T47-S47)</f>
        <v>44</v>
      </c>
      <c r="S47" s="127">
        <v>84</v>
      </c>
      <c r="T47" s="138">
        <v>128</v>
      </c>
      <c r="U47" s="130">
        <f>IF(AZ47="","",AZ47)</f>
        <v>1</v>
      </c>
      <c r="V47" s="131"/>
      <c r="W47" s="131"/>
      <c r="X47" s="132"/>
      <c r="Y47" s="137"/>
      <c r="Z47" s="178"/>
      <c r="AA47" s="179"/>
      <c r="AB47" s="180"/>
      <c r="AC47" s="127">
        <v>2</v>
      </c>
      <c r="AD47" s="128">
        <f>IF(AF47="","",AF47-AE47)</f>
        <v>44</v>
      </c>
      <c r="AE47" s="127">
        <v>87</v>
      </c>
      <c r="AF47" s="138">
        <v>131</v>
      </c>
      <c r="AG47" s="130">
        <f>IF(BA47="","",BA47)</f>
        <v>2</v>
      </c>
      <c r="AH47" s="131"/>
      <c r="AI47" s="131"/>
      <c r="AJ47" s="132"/>
      <c r="AK47" s="137"/>
      <c r="AL47" s="178"/>
      <c r="AM47" s="179"/>
      <c r="AN47" s="180"/>
      <c r="AO47" s="127">
        <v>3</v>
      </c>
      <c r="AP47" s="128">
        <f>IF(AR47="","",AR47-AQ47)</f>
        <v>54</v>
      </c>
      <c r="AQ47" s="127">
        <v>83</v>
      </c>
      <c r="AR47" s="138">
        <v>137</v>
      </c>
      <c r="AS47" s="130">
        <f>IF(BB47="","",BB47)</f>
        <v>4</v>
      </c>
      <c r="AU47" s="97">
        <f>H47</f>
        <v>137</v>
      </c>
      <c r="AV47" s="97">
        <f>T47</f>
        <v>128</v>
      </c>
      <c r="AW47" s="97">
        <f>AF47</f>
        <v>131</v>
      </c>
      <c r="AX47" s="97">
        <f>AR47</f>
        <v>137</v>
      </c>
      <c r="AY47" s="97">
        <f>IF(H47="","",5-RANK(AU47,$AU47:$AX47,0))</f>
        <v>4</v>
      </c>
      <c r="AZ47" s="97">
        <f>IF(T47="","",5-RANK(AV47,$AU47:$AX47,0))</f>
        <v>1</v>
      </c>
      <c r="BA47" s="97">
        <f>IF(AF47="","",5-RANK(AW47,$AU47:$AX47,0))</f>
        <v>2</v>
      </c>
      <c r="BB47" s="97">
        <f>IF(AR47="","",5-RANK(AX47,$AU47:$AX47,0))</f>
        <v>4</v>
      </c>
    </row>
    <row r="48" spans="1:45" ht="15" thickBot="1">
      <c r="A48" s="139"/>
      <c r="B48" s="140"/>
      <c r="C48" s="140"/>
      <c r="D48" s="140"/>
      <c r="E48" s="141">
        <f>IF(E43="","",SUM(E43:E44,E46:E47))</f>
        <v>11</v>
      </c>
      <c r="F48" s="142">
        <f>IF(F43="","",SUM(F43:F44,F46:F47))</f>
        <v>179</v>
      </c>
      <c r="G48" s="141">
        <f>IF(G43="","",SUM(G43:G44,G46:G47))</f>
        <v>361</v>
      </c>
      <c r="H48" s="143">
        <f>IF(H43="","",SUM(H43:H44,H46:H47))</f>
        <v>540</v>
      </c>
      <c r="I48" s="144">
        <f>IF(I43="","",SUM(I43:I44,I46:I47))</f>
        <v>13</v>
      </c>
      <c r="J48" s="132"/>
      <c r="K48" s="132"/>
      <c r="L48" s="132"/>
      <c r="M48" s="139"/>
      <c r="N48" s="140"/>
      <c r="O48" s="140"/>
      <c r="P48" s="140"/>
      <c r="Q48" s="141">
        <f>IF(Q43="","",SUM(Q43:Q44,Q46:Q47))</f>
        <v>5</v>
      </c>
      <c r="R48" s="142">
        <f>IF(R43="","",SUM(R43:R44,R46:R47))</f>
        <v>174</v>
      </c>
      <c r="S48" s="141">
        <f>IF(S43="","",SUM(S43:S44,S46:S47))</f>
        <v>332</v>
      </c>
      <c r="T48" s="143">
        <f>IF(T43="","",SUM(T43:T44,T46:T47))</f>
        <v>506</v>
      </c>
      <c r="U48" s="144">
        <f>IF(U43="","",SUM(U43:U44,U46:U47))</f>
        <v>8</v>
      </c>
      <c r="V48" s="132"/>
      <c r="W48" s="132"/>
      <c r="X48" s="132"/>
      <c r="Y48" s="139"/>
      <c r="Z48" s="140"/>
      <c r="AA48" s="140"/>
      <c r="AB48" s="140"/>
      <c r="AC48" s="141">
        <f>IF(AC43="","",SUM(AC43:AC44,AC46:AC47))</f>
        <v>9</v>
      </c>
      <c r="AD48" s="142">
        <f>IF(AD43="","",SUM(AD43:AD44,AD46:AD47))</f>
        <v>163</v>
      </c>
      <c r="AE48" s="141">
        <f>IF(AE43="","",SUM(AE43:AE44,AE46:AE47))</f>
        <v>336</v>
      </c>
      <c r="AF48" s="143">
        <f>IF(AF43="","",SUM(AF43:AF44,AF46:AF47))</f>
        <v>499</v>
      </c>
      <c r="AG48" s="144">
        <f>IF(AG43="","",SUM(AG43:AG44,AG46:AG47))</f>
        <v>7</v>
      </c>
      <c r="AH48" s="132"/>
      <c r="AI48" s="132"/>
      <c r="AJ48" s="132"/>
      <c r="AK48" s="139"/>
      <c r="AL48" s="140"/>
      <c r="AM48" s="140"/>
      <c r="AN48" s="140"/>
      <c r="AO48" s="141">
        <f>IF(AO43="","",SUM(AO43:AO44,AO46:AO47))</f>
        <v>9</v>
      </c>
      <c r="AP48" s="142">
        <f>IF(AP43="","",SUM(AP43:AP44,AP46:AP47))</f>
        <v>178</v>
      </c>
      <c r="AQ48" s="141">
        <f>IF(AQ43="","",SUM(AQ43:AQ44,AQ46:AQ47))</f>
        <v>349</v>
      </c>
      <c r="AR48" s="143">
        <f>IF(AR43="","",SUM(AR43:AR44,AR46:AR47))</f>
        <v>527</v>
      </c>
      <c r="AS48" s="144">
        <f>IF(AS43="","",SUM(AS43:AS44,AS46:AS47))</f>
        <v>13</v>
      </c>
    </row>
    <row r="49" spans="1:45" ht="14.25">
      <c r="A49" s="145"/>
      <c r="B49" s="145"/>
      <c r="C49" s="145"/>
      <c r="D49" s="146"/>
      <c r="E49" s="147" t="s">
        <v>216</v>
      </c>
      <c r="F49" s="147" t="s">
        <v>217</v>
      </c>
      <c r="G49" s="147" t="s">
        <v>218</v>
      </c>
      <c r="H49" s="148" t="s">
        <v>219</v>
      </c>
      <c r="I49" s="147" t="s">
        <v>5</v>
      </c>
      <c r="J49" s="149"/>
      <c r="K49" s="150"/>
      <c r="L49" s="145"/>
      <c r="M49" s="145"/>
      <c r="N49" s="145"/>
      <c r="O49" s="145"/>
      <c r="P49" s="146"/>
      <c r="Q49" s="147" t="s">
        <v>216</v>
      </c>
      <c r="R49" s="147" t="s">
        <v>217</v>
      </c>
      <c r="S49" s="147" t="s">
        <v>218</v>
      </c>
      <c r="T49" s="148" t="s">
        <v>219</v>
      </c>
      <c r="U49" s="147" t="s">
        <v>5</v>
      </c>
      <c r="V49" s="149"/>
      <c r="W49" s="150"/>
      <c r="X49" s="145"/>
      <c r="Y49" s="145"/>
      <c r="Z49" s="145"/>
      <c r="AA49" s="145"/>
      <c r="AB49" s="146"/>
      <c r="AC49" s="147" t="s">
        <v>216</v>
      </c>
      <c r="AD49" s="147" t="s">
        <v>217</v>
      </c>
      <c r="AE49" s="147" t="s">
        <v>218</v>
      </c>
      <c r="AF49" s="148" t="s">
        <v>219</v>
      </c>
      <c r="AG49" s="147" t="s">
        <v>5</v>
      </c>
      <c r="AH49" s="149"/>
      <c r="AI49" s="150"/>
      <c r="AJ49" s="145"/>
      <c r="AK49" s="145"/>
      <c r="AL49" s="145"/>
      <c r="AM49" s="145"/>
      <c r="AN49" s="146"/>
      <c r="AO49" s="147" t="s">
        <v>216</v>
      </c>
      <c r="AP49" s="147" t="s">
        <v>217</v>
      </c>
      <c r="AQ49" s="147" t="s">
        <v>218</v>
      </c>
      <c r="AR49" s="148" t="s">
        <v>219</v>
      </c>
      <c r="AS49" s="147" t="s">
        <v>5</v>
      </c>
    </row>
    <row r="50" spans="1:45" ht="18.75">
      <c r="A50" s="145"/>
      <c r="B50" s="145"/>
      <c r="C50" s="145"/>
      <c r="D50" s="150"/>
      <c r="E50" s="151">
        <f>SUM(E13,E20,E27,E34,E41,E48)</f>
        <v>59</v>
      </c>
      <c r="F50" s="151">
        <f>SUM(F13,F20,F27,F34,F41,F48)</f>
        <v>921</v>
      </c>
      <c r="G50" s="151">
        <f>SUM(G13,G20,G27,G34,G41,G48)</f>
        <v>2075</v>
      </c>
      <c r="H50" s="151">
        <f>SUM(H13,H20,H27,H34,H41,H48)</f>
        <v>2996</v>
      </c>
      <c r="I50" s="152">
        <f>SUM(I13,I20,I27,I34,I41,I48)</f>
        <v>65</v>
      </c>
      <c r="J50" s="153"/>
      <c r="K50" s="154"/>
      <c r="L50" s="154"/>
      <c r="M50" s="145"/>
      <c r="N50" s="145"/>
      <c r="O50" s="145"/>
      <c r="P50" s="150"/>
      <c r="Q50" s="151">
        <f>SUM(Q13,Q20,Q27,Q34,Q41,Q48)</f>
        <v>39</v>
      </c>
      <c r="R50" s="151">
        <f>SUM(R13,R20,R27,R34,R41,R48)</f>
        <v>973</v>
      </c>
      <c r="S50" s="151">
        <f>SUM(S13,S20,S27,S34,S41,S48)</f>
        <v>2101</v>
      </c>
      <c r="T50" s="151">
        <f>SUM(T13,T20,T27,T34,T41,T48)</f>
        <v>3074</v>
      </c>
      <c r="U50" s="152">
        <f>SUM(U13,U20,U27,U34,U41,U48)</f>
        <v>69</v>
      </c>
      <c r="V50" s="153"/>
      <c r="W50" s="154"/>
      <c r="X50" s="154"/>
      <c r="Y50" s="145"/>
      <c r="Z50" s="145"/>
      <c r="AA50" s="145"/>
      <c r="AB50" s="150"/>
      <c r="AC50" s="151">
        <f>SUM(AC13,AC20,AC27,AC34,AC41,AC48)</f>
        <v>56</v>
      </c>
      <c r="AD50" s="151">
        <f>SUM(AD13,AD20,AD27,AD34,AD41,AD48)</f>
        <v>939</v>
      </c>
      <c r="AE50" s="151">
        <f>SUM(AE13,AE20,AE27,AE34,AE41,AE48)</f>
        <v>2031</v>
      </c>
      <c r="AF50" s="151">
        <f>SUM(AF13,AF20,AF27,AF34,AF41,AF48)</f>
        <v>2970</v>
      </c>
      <c r="AG50" s="152">
        <f>SUM(AG13,AG20,AG27,AG34,AG41,AG48)</f>
        <v>64</v>
      </c>
      <c r="AH50" s="153"/>
      <c r="AI50" s="154"/>
      <c r="AJ50" s="154"/>
      <c r="AK50" s="145"/>
      <c r="AL50" s="145"/>
      <c r="AM50" s="145"/>
      <c r="AN50" s="150"/>
      <c r="AO50" s="151">
        <f>SUM(AO13,AO20,AO27,AO34,AO41,AO48)</f>
        <v>83</v>
      </c>
      <c r="AP50" s="151">
        <f>SUM(AP13,AP20,AP27,AP34,AP41,AP48)</f>
        <v>780</v>
      </c>
      <c r="AQ50" s="151">
        <f>SUM(AQ13,AQ20,AQ27,AQ34,AQ41,AQ48)</f>
        <v>2012</v>
      </c>
      <c r="AR50" s="151">
        <f>SUM(AR13,AR20,AR27,AR34,AR41,AR48)</f>
        <v>2792</v>
      </c>
      <c r="AS50" s="152">
        <f>SUM(AS13,AS20,AS27,AS34,AS41,AS48)</f>
        <v>47</v>
      </c>
    </row>
    <row r="51" spans="1:45" ht="15.75">
      <c r="A51" s="155"/>
      <c r="B51" s="155"/>
      <c r="C51" s="156"/>
      <c r="D51" s="157"/>
      <c r="E51" s="158"/>
      <c r="F51" s="158"/>
      <c r="G51" s="158"/>
      <c r="H51" s="158"/>
      <c r="I51" s="157"/>
      <c r="J51" s="159"/>
      <c r="K51" s="116"/>
      <c r="L51" s="159"/>
      <c r="M51" s="160"/>
      <c r="N51" s="155"/>
      <c r="O51" s="156"/>
      <c r="P51" s="157"/>
      <c r="Q51" s="158"/>
      <c r="R51" s="158"/>
      <c r="S51" s="158"/>
      <c r="T51" s="158"/>
      <c r="U51" s="157"/>
      <c r="V51" s="159"/>
      <c r="W51" s="116"/>
      <c r="X51" s="159"/>
      <c r="Y51" s="155"/>
      <c r="Z51" s="155"/>
      <c r="AA51" s="156"/>
      <c r="AB51" s="157"/>
      <c r="AC51" s="158"/>
      <c r="AD51" s="158"/>
      <c r="AE51" s="158"/>
      <c r="AF51" s="158"/>
      <c r="AG51" s="157"/>
      <c r="AH51" s="159"/>
      <c r="AI51" s="116"/>
      <c r="AJ51" s="159"/>
      <c r="AK51" s="160"/>
      <c r="AL51" s="155"/>
      <c r="AM51" s="156"/>
      <c r="AN51" s="157"/>
      <c r="AO51" s="158"/>
      <c r="AP51" s="158"/>
      <c r="AQ51" s="158"/>
      <c r="AR51" s="158"/>
      <c r="AS51" s="157"/>
    </row>
    <row r="52" spans="1:45" ht="14.25">
      <c r="A52" s="161"/>
      <c r="B52" s="162" t="s">
        <v>220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18"/>
      <c r="W52" s="118"/>
      <c r="X52" s="118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</row>
    <row r="53" spans="1:45" ht="14.25">
      <c r="A53" s="155"/>
      <c r="B53" s="155"/>
      <c r="C53" s="155"/>
      <c r="D53" s="155"/>
      <c r="E53" s="155"/>
      <c r="F53" s="155"/>
      <c r="G53" s="155"/>
      <c r="H53" s="155"/>
      <c r="I53" s="155"/>
      <c r="J53" s="102"/>
      <c r="K53" s="155"/>
      <c r="L53" s="102"/>
      <c r="M53" s="155"/>
      <c r="N53" s="155"/>
      <c r="O53" s="155"/>
      <c r="P53" s="155"/>
      <c r="Q53" s="155"/>
      <c r="R53" s="155"/>
      <c r="S53" s="155"/>
      <c r="T53" s="155"/>
      <c r="U53" s="155"/>
      <c r="V53" s="102"/>
      <c r="W53" s="155"/>
      <c r="X53" s="102"/>
      <c r="Y53" s="155"/>
      <c r="Z53" s="155"/>
      <c r="AA53" s="155"/>
      <c r="AB53" s="155"/>
      <c r="AC53" s="155"/>
      <c r="AD53" s="155"/>
      <c r="AE53" s="155"/>
      <c r="AF53" s="155"/>
      <c r="AG53" s="155"/>
      <c r="AH53" s="102"/>
      <c r="AI53" s="155"/>
      <c r="AJ53" s="102"/>
      <c r="AK53" s="155"/>
      <c r="AL53" s="155"/>
      <c r="AM53" s="155"/>
      <c r="AN53" s="155"/>
      <c r="AO53" s="155"/>
      <c r="AP53" s="155"/>
      <c r="AQ53" s="155"/>
      <c r="AR53" s="155"/>
      <c r="AS53" s="155"/>
    </row>
    <row r="54" spans="1:45" ht="14.25">
      <c r="A54" s="162" t="s">
        <v>221</v>
      </c>
      <c r="F54" s="162" t="s">
        <v>222</v>
      </c>
      <c r="G54" s="163" t="s">
        <v>223</v>
      </c>
      <c r="H54" s="164" t="s">
        <v>224</v>
      </c>
      <c r="I54" s="165"/>
      <c r="J54" s="166" t="s">
        <v>225</v>
      </c>
      <c r="K54" s="98"/>
      <c r="N54" s="162" t="s">
        <v>226</v>
      </c>
      <c r="P54" s="162" t="s">
        <v>227</v>
      </c>
      <c r="Q54" s="165"/>
      <c r="R54" s="167" t="s">
        <v>224</v>
      </c>
      <c r="S54" s="165" t="s">
        <v>223</v>
      </c>
      <c r="T54" s="166" t="s">
        <v>225</v>
      </c>
      <c r="AB54" s="102"/>
      <c r="AC54" s="102"/>
      <c r="AD54" s="102"/>
      <c r="AE54" s="102"/>
      <c r="AF54" s="168"/>
      <c r="AG54" s="169"/>
      <c r="AH54" s="170"/>
      <c r="AI54" s="102"/>
      <c r="AJ54" s="102"/>
      <c r="AK54" s="102"/>
      <c r="AL54" s="102"/>
      <c r="AM54" s="117"/>
      <c r="AN54" s="168"/>
      <c r="AO54" s="102"/>
      <c r="AP54" s="102"/>
      <c r="AQ54" s="168"/>
      <c r="AR54" s="171"/>
      <c r="AS54" s="171"/>
    </row>
    <row r="55" spans="1:45" ht="14.25">
      <c r="A55" s="162" t="s">
        <v>228</v>
      </c>
      <c r="F55" s="162" t="s">
        <v>229</v>
      </c>
      <c r="G55" s="163" t="s">
        <v>223</v>
      </c>
      <c r="H55" s="167" t="s">
        <v>224</v>
      </c>
      <c r="I55" s="165"/>
      <c r="J55" s="166" t="s">
        <v>225</v>
      </c>
      <c r="K55" s="98"/>
      <c r="N55" s="162" t="s">
        <v>230</v>
      </c>
      <c r="P55" s="162" t="s">
        <v>231</v>
      </c>
      <c r="Q55" s="165"/>
      <c r="R55" s="167" t="s">
        <v>224</v>
      </c>
      <c r="S55" s="165" t="s">
        <v>223</v>
      </c>
      <c r="T55" s="166" t="s">
        <v>225</v>
      </c>
      <c r="V55" s="170"/>
      <c r="W55" s="102"/>
      <c r="X55" s="102"/>
      <c r="Y55" s="102"/>
      <c r="Z55" s="168"/>
      <c r="AA55" s="102"/>
      <c r="AB55" s="102"/>
      <c r="AC55" s="102"/>
      <c r="AD55" s="102"/>
      <c r="AE55" s="102"/>
      <c r="AF55" s="168"/>
      <c r="AG55" s="169"/>
      <c r="AH55" s="170"/>
      <c r="AI55" s="102"/>
      <c r="AJ55" s="102"/>
      <c r="AK55" s="102"/>
      <c r="AL55" s="102"/>
      <c r="AM55" s="117"/>
      <c r="AN55" s="168"/>
      <c r="AO55" s="102"/>
      <c r="AP55" s="102"/>
      <c r="AQ55" s="168"/>
      <c r="AR55" s="171"/>
      <c r="AS55" s="171"/>
    </row>
    <row r="56" spans="1:45" ht="14.25">
      <c r="A56" s="162" t="s">
        <v>232</v>
      </c>
      <c r="F56" s="162" t="s">
        <v>233</v>
      </c>
      <c r="G56" s="165"/>
      <c r="H56" s="167" t="s">
        <v>224</v>
      </c>
      <c r="I56" s="165" t="s">
        <v>223</v>
      </c>
      <c r="J56" s="166" t="s">
        <v>225</v>
      </c>
      <c r="K56" s="98"/>
      <c r="N56" s="162" t="s">
        <v>234</v>
      </c>
      <c r="P56" s="162" t="s">
        <v>235</v>
      </c>
      <c r="Q56" s="165"/>
      <c r="R56" s="167" t="s">
        <v>224</v>
      </c>
      <c r="S56" s="165" t="s">
        <v>223</v>
      </c>
      <c r="T56" s="166" t="s">
        <v>225</v>
      </c>
      <c r="V56" s="170"/>
      <c r="W56" s="102"/>
      <c r="X56" s="102"/>
      <c r="Y56" s="102"/>
      <c r="Z56" s="168"/>
      <c r="AB56" s="161"/>
      <c r="AI56" s="102"/>
      <c r="AJ56" s="102"/>
      <c r="AK56" s="102"/>
      <c r="AL56" s="102"/>
      <c r="AM56" s="117"/>
      <c r="AN56" s="168"/>
      <c r="AO56" s="102"/>
      <c r="AP56" s="102"/>
      <c r="AQ56" s="168"/>
      <c r="AR56" s="171"/>
      <c r="AS56" s="171"/>
    </row>
    <row r="57" spans="22:45" ht="14.25">
      <c r="V57" s="172"/>
      <c r="W57" s="172"/>
      <c r="X57" s="172"/>
      <c r="Y57" s="117"/>
      <c r="Z57" s="168"/>
      <c r="AB57" s="161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</row>
    <row r="58" spans="5:29" ht="14.25">
      <c r="E58" s="173"/>
      <c r="AC58" s="173"/>
    </row>
  </sheetData>
  <sheetProtection/>
  <mergeCells count="108">
    <mergeCell ref="V1:AE1"/>
    <mergeCell ref="I3:L3"/>
    <mergeCell ref="M3:N3"/>
    <mergeCell ref="O3:X3"/>
    <mergeCell ref="AB3:AD3"/>
    <mergeCell ref="AG3:AK3"/>
    <mergeCell ref="D5:I5"/>
    <mergeCell ref="P5:U5"/>
    <mergeCell ref="AB5:AG5"/>
    <mergeCell ref="AN5:AS5"/>
    <mergeCell ref="B7:D7"/>
    <mergeCell ref="N7:P7"/>
    <mergeCell ref="Z7:AB7"/>
    <mergeCell ref="AL7:AN7"/>
    <mergeCell ref="B8:D9"/>
    <mergeCell ref="N8:P9"/>
    <mergeCell ref="Z8:AB9"/>
    <mergeCell ref="AL8:AN9"/>
    <mergeCell ref="B10:D10"/>
    <mergeCell ref="N10:P10"/>
    <mergeCell ref="Z10:AB10"/>
    <mergeCell ref="AL10:AN10"/>
    <mergeCell ref="B11:D12"/>
    <mergeCell ref="N11:P12"/>
    <mergeCell ref="Z11:AB12"/>
    <mergeCell ref="AL11:AN12"/>
    <mergeCell ref="B14:D14"/>
    <mergeCell ref="N14:P14"/>
    <mergeCell ref="Z14:AB14"/>
    <mergeCell ref="AL14:AN14"/>
    <mergeCell ref="B15:D16"/>
    <mergeCell ref="N15:P16"/>
    <mergeCell ref="Z15:AB16"/>
    <mergeCell ref="AL15:AN16"/>
    <mergeCell ref="B17:D17"/>
    <mergeCell ref="N17:P17"/>
    <mergeCell ref="Z17:AB17"/>
    <mergeCell ref="AL17:AN17"/>
    <mergeCell ref="B18:D19"/>
    <mergeCell ref="N18:P19"/>
    <mergeCell ref="Z18:AB19"/>
    <mergeCell ref="AL18:AN19"/>
    <mergeCell ref="B21:D21"/>
    <mergeCell ref="N21:P21"/>
    <mergeCell ref="Z21:AB21"/>
    <mergeCell ref="AL21:AN21"/>
    <mergeCell ref="B22:D23"/>
    <mergeCell ref="N22:P23"/>
    <mergeCell ref="Z22:AB23"/>
    <mergeCell ref="AL22:AN23"/>
    <mergeCell ref="B24:D24"/>
    <mergeCell ref="N24:P24"/>
    <mergeCell ref="Z24:AB24"/>
    <mergeCell ref="AL24:AN24"/>
    <mergeCell ref="B25:D26"/>
    <mergeCell ref="N25:P26"/>
    <mergeCell ref="Z25:AB26"/>
    <mergeCell ref="AL25:AN26"/>
    <mergeCell ref="B28:D28"/>
    <mergeCell ref="N28:P28"/>
    <mergeCell ref="Z28:AB28"/>
    <mergeCell ref="AL28:AN28"/>
    <mergeCell ref="B29:D30"/>
    <mergeCell ref="N29:P30"/>
    <mergeCell ref="Z29:AB30"/>
    <mergeCell ref="AL29:AN30"/>
    <mergeCell ref="B31:D31"/>
    <mergeCell ref="N31:P31"/>
    <mergeCell ref="Z31:AB31"/>
    <mergeCell ref="AL31:AN31"/>
    <mergeCell ref="B32:D33"/>
    <mergeCell ref="N32:P33"/>
    <mergeCell ref="Z32:AB33"/>
    <mergeCell ref="AL32:AN33"/>
    <mergeCell ref="B35:D35"/>
    <mergeCell ref="N35:P35"/>
    <mergeCell ref="Z35:AB35"/>
    <mergeCell ref="AL35:AN35"/>
    <mergeCell ref="B36:D37"/>
    <mergeCell ref="N36:P37"/>
    <mergeCell ref="Z36:AB37"/>
    <mergeCell ref="AL36:AN37"/>
    <mergeCell ref="B38:D38"/>
    <mergeCell ref="N38:P38"/>
    <mergeCell ref="Z38:AB38"/>
    <mergeCell ref="AL38:AN38"/>
    <mergeCell ref="B39:D40"/>
    <mergeCell ref="N39:P40"/>
    <mergeCell ref="Z39:AB40"/>
    <mergeCell ref="AL39:AN40"/>
    <mergeCell ref="B42:D42"/>
    <mergeCell ref="N42:P42"/>
    <mergeCell ref="Z42:AB42"/>
    <mergeCell ref="AL42:AN42"/>
    <mergeCell ref="B43:D44"/>
    <mergeCell ref="N43:P44"/>
    <mergeCell ref="Z43:AB44"/>
    <mergeCell ref="AL43:AN44"/>
    <mergeCell ref="B45:D45"/>
    <mergeCell ref="N45:P45"/>
    <mergeCell ref="Z45:AB45"/>
    <mergeCell ref="AL45:AN45"/>
    <mergeCell ref="B46:D47"/>
    <mergeCell ref="N46:P47"/>
    <mergeCell ref="Z46:AB47"/>
    <mergeCell ref="AL46:AN47"/>
    <mergeCell ref="C52:U52"/>
    <mergeCell ref="Y52:AS52"/>
  </mergeCells>
  <conditionalFormatting sqref="BC3">
    <cfRule type="containsText" priority="4" dxfId="27" operator="containsText" stopIfTrue="1" text="(">
      <formula>NOT(ISERROR(SEARCH("(",BC3)))</formula>
    </cfRule>
    <cfRule type="cellIs" priority="5" dxfId="26" operator="equal" stopIfTrue="1">
      <formula>"Spielfrei"</formula>
    </cfRule>
    <cfRule type="duplicateValues" priority="6" dxfId="25" stopIfTrue="1">
      <formula>AND(COUNTIF($BC$3:$BC$3,BC3)&gt;1,NOT(ISBLANK(BC3)))</formula>
    </cfRule>
  </conditionalFormatting>
  <conditionalFormatting sqref="BC5">
    <cfRule type="containsText" priority="1" dxfId="27" operator="containsText" stopIfTrue="1" text="(">
      <formula>NOT(ISERROR(SEARCH("(",BC5)))</formula>
    </cfRule>
    <cfRule type="cellIs" priority="2" dxfId="26" operator="equal" stopIfTrue="1">
      <formula>"Spielfrei"</formula>
    </cfRule>
    <cfRule type="duplicateValues" priority="3" dxfId="25" stopIfTrue="1">
      <formula>AND(COUNTIF($BC$5:$BC$5,BC5)&gt;1,NOT(ISBLANK(BC5)))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46.57421875" style="19" customWidth="1"/>
    <col min="2" max="6" width="16.57421875" style="19" customWidth="1"/>
    <col min="7" max="16384" width="11.421875" style="19" customWidth="1"/>
  </cols>
  <sheetData>
    <row r="1" ht="15"/>
    <row r="2" spans="1:6" ht="15" customHeight="1">
      <c r="A2" s="205" t="s">
        <v>83</v>
      </c>
      <c r="B2" s="205"/>
      <c r="C2" s="205"/>
      <c r="D2" s="205"/>
      <c r="E2" s="205"/>
      <c r="F2" s="205"/>
    </row>
    <row r="3" spans="1:6" ht="15" customHeight="1">
      <c r="A3" s="205"/>
      <c r="B3" s="205"/>
      <c r="C3" s="205"/>
      <c r="D3" s="205"/>
      <c r="E3" s="205"/>
      <c r="F3" s="205"/>
    </row>
    <row r="4" spans="1:6" ht="15" customHeight="1">
      <c r="A4" s="206" t="s">
        <v>84</v>
      </c>
      <c r="B4" s="206"/>
      <c r="C4" s="206"/>
      <c r="D4" s="206"/>
      <c r="E4" s="206"/>
      <c r="F4" s="206"/>
    </row>
    <row r="5" spans="1:6" ht="15" customHeight="1">
      <c r="A5" s="206"/>
      <c r="B5" s="206"/>
      <c r="C5" s="206"/>
      <c r="D5" s="206"/>
      <c r="E5" s="206"/>
      <c r="F5" s="206"/>
    </row>
    <row r="6" ht="15.75" thickBot="1"/>
    <row r="7" spans="1:6" ht="34.5" customHeight="1" thickBot="1">
      <c r="A7" s="20" t="s">
        <v>3</v>
      </c>
      <c r="B7" s="21" t="s">
        <v>85</v>
      </c>
      <c r="C7" s="21" t="s">
        <v>86</v>
      </c>
      <c r="D7" s="21" t="s">
        <v>87</v>
      </c>
      <c r="E7" s="21" t="s">
        <v>88</v>
      </c>
      <c r="F7" s="22" t="s">
        <v>89</v>
      </c>
    </row>
    <row r="8" spans="1:6" ht="25.5" customHeight="1" thickBot="1">
      <c r="A8" s="207" t="s">
        <v>90</v>
      </c>
      <c r="B8" s="208"/>
      <c r="C8" s="208"/>
      <c r="D8" s="208"/>
      <c r="E8" s="208"/>
      <c r="F8" s="209"/>
    </row>
    <row r="9" spans="1:6" ht="24.75" customHeight="1">
      <c r="A9" s="23" t="s">
        <v>80</v>
      </c>
      <c r="B9" s="24">
        <v>1293</v>
      </c>
      <c r="C9" s="24">
        <v>545</v>
      </c>
      <c r="D9" s="24">
        <v>59</v>
      </c>
      <c r="E9" s="25">
        <f>B9+C9</f>
        <v>1838</v>
      </c>
      <c r="F9" s="26">
        <v>1</v>
      </c>
    </row>
    <row r="10" spans="1:6" ht="24.75" customHeight="1">
      <c r="A10" s="27" t="s">
        <v>82</v>
      </c>
      <c r="B10" s="28">
        <v>1150</v>
      </c>
      <c r="C10" s="28">
        <v>478</v>
      </c>
      <c r="D10" s="28">
        <v>72</v>
      </c>
      <c r="E10" s="29">
        <f>B10+C10</f>
        <v>1628</v>
      </c>
      <c r="F10" s="30">
        <v>2</v>
      </c>
    </row>
    <row r="11" spans="1:6" ht="24.75" customHeight="1" thickBot="1">
      <c r="A11" s="31" t="s">
        <v>81</v>
      </c>
      <c r="B11" s="32">
        <v>1171</v>
      </c>
      <c r="C11" s="32">
        <v>401</v>
      </c>
      <c r="D11" s="32">
        <v>96</v>
      </c>
      <c r="E11" s="33">
        <f>B11+C11</f>
        <v>1572</v>
      </c>
      <c r="F11" s="34">
        <v>3</v>
      </c>
    </row>
    <row r="12" spans="1:6" ht="25.5" customHeight="1" thickBot="1">
      <c r="A12" s="210" t="s">
        <v>91</v>
      </c>
      <c r="B12" s="211"/>
      <c r="C12" s="211"/>
      <c r="D12" s="211"/>
      <c r="E12" s="211"/>
      <c r="F12" s="212"/>
    </row>
    <row r="13" spans="1:6" ht="27" customHeight="1">
      <c r="A13" s="35" t="s">
        <v>78</v>
      </c>
      <c r="B13" s="24">
        <v>1318</v>
      </c>
      <c r="C13" s="24">
        <v>527</v>
      </c>
      <c r="D13" s="24">
        <v>47</v>
      </c>
      <c r="E13" s="24">
        <f>B13+C13</f>
        <v>1845</v>
      </c>
      <c r="F13" s="26">
        <v>1</v>
      </c>
    </row>
    <row r="14" spans="1:6" ht="27" customHeight="1">
      <c r="A14" s="36" t="s">
        <v>75</v>
      </c>
      <c r="B14" s="28">
        <v>1218</v>
      </c>
      <c r="C14" s="28">
        <v>457</v>
      </c>
      <c r="D14" s="28">
        <v>69</v>
      </c>
      <c r="E14" s="28">
        <f>B14+C14</f>
        <v>1675</v>
      </c>
      <c r="F14" s="30">
        <v>2</v>
      </c>
    </row>
    <row r="15" spans="1:6" ht="27" customHeight="1">
      <c r="A15" s="36" t="s">
        <v>79</v>
      </c>
      <c r="B15" s="28">
        <v>1241</v>
      </c>
      <c r="C15" s="28">
        <v>423</v>
      </c>
      <c r="D15" s="28">
        <v>75</v>
      </c>
      <c r="E15" s="28">
        <f>B15+C15</f>
        <v>1664</v>
      </c>
      <c r="F15" s="37">
        <v>3</v>
      </c>
    </row>
    <row r="16" spans="1:6" ht="27" customHeight="1">
      <c r="A16" s="36" t="s">
        <v>77</v>
      </c>
      <c r="B16" s="28">
        <v>1145</v>
      </c>
      <c r="C16" s="28">
        <v>411</v>
      </c>
      <c r="D16" s="28">
        <v>95</v>
      </c>
      <c r="E16" s="28">
        <f>B16+C16</f>
        <v>1556</v>
      </c>
      <c r="F16" s="37">
        <v>4</v>
      </c>
    </row>
    <row r="17" spans="1:6" ht="27" customHeight="1" thickBot="1">
      <c r="A17" s="38" t="s">
        <v>76</v>
      </c>
      <c r="B17" s="39">
        <v>1133</v>
      </c>
      <c r="C17" s="39">
        <v>353</v>
      </c>
      <c r="D17" s="39">
        <v>104</v>
      </c>
      <c r="E17" s="32">
        <f>B17+C17</f>
        <v>1486</v>
      </c>
      <c r="F17" s="34">
        <v>5</v>
      </c>
    </row>
    <row r="18" spans="1:6" ht="11.25" customHeight="1">
      <c r="A18" s="40"/>
      <c r="B18" s="41"/>
      <c r="C18" s="41"/>
      <c r="D18" s="41"/>
      <c r="E18" s="41"/>
      <c r="F18" s="42"/>
    </row>
    <row r="19" spans="1:6" ht="34.5" customHeight="1">
      <c r="A19" s="204"/>
      <c r="B19" s="204"/>
      <c r="C19" s="204"/>
      <c r="D19" s="204"/>
      <c r="E19" s="204"/>
      <c r="F19" s="204"/>
    </row>
    <row r="20" ht="34.5" customHeight="1"/>
    <row r="21" ht="34.5" customHeight="1">
      <c r="C21" s="43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/>
  <mergeCells count="5">
    <mergeCell ref="A19:F19"/>
    <mergeCell ref="A2:F3"/>
    <mergeCell ref="A4:F5"/>
    <mergeCell ref="A8:F8"/>
    <mergeCell ref="A12:F12"/>
  </mergeCells>
  <conditionalFormatting sqref="E9:E11 E13:E17">
    <cfRule type="cellIs" priority="1" dxfId="24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23.00390625" style="0" customWidth="1"/>
    <col min="2" max="2" width="7.140625" style="0" customWidth="1"/>
    <col min="3" max="4" width="8.7109375" style="0" customWidth="1"/>
    <col min="5" max="5" width="10.7109375" style="0" customWidth="1"/>
    <col min="6" max="6" width="6.7109375" style="0" customWidth="1"/>
    <col min="7" max="7" width="3.28125" style="0" customWidth="1"/>
    <col min="8" max="8" width="24.00390625" style="0" customWidth="1"/>
    <col min="9" max="9" width="6.7109375" style="0" customWidth="1"/>
    <col min="10" max="10" width="11.00390625" style="0" customWidth="1"/>
    <col min="11" max="11" width="8.7109375" style="0" customWidth="1"/>
    <col min="12" max="12" width="10.7109375" style="0" customWidth="1"/>
    <col min="13" max="13" width="6.7109375" style="0" customWidth="1"/>
    <col min="14" max="14" width="3.28125" style="0" customWidth="1"/>
  </cols>
  <sheetData>
    <row r="1" spans="1:13" ht="18.75">
      <c r="A1" s="72" t="s">
        <v>105</v>
      </c>
      <c r="B1" s="72"/>
      <c r="C1" s="72"/>
      <c r="D1" s="73"/>
      <c r="E1" s="73"/>
      <c r="F1" s="73"/>
      <c r="G1" s="73"/>
      <c r="H1" s="73" t="s">
        <v>106</v>
      </c>
      <c r="I1" s="73"/>
      <c r="J1" s="73"/>
      <c r="K1" s="73"/>
      <c r="L1" s="73"/>
      <c r="M1" s="73"/>
    </row>
    <row r="2" spans="1:13" ht="15" customHeight="1">
      <c r="A2" s="73" t="s">
        <v>107</v>
      </c>
      <c r="B2" s="73"/>
      <c r="C2" s="73"/>
      <c r="D2" s="73"/>
      <c r="E2" s="73"/>
      <c r="F2" s="73"/>
      <c r="G2" s="73"/>
      <c r="H2" s="73" t="s">
        <v>108</v>
      </c>
      <c r="I2" s="73"/>
      <c r="J2" s="73"/>
      <c r="K2" s="73"/>
      <c r="L2" s="213">
        <v>42050</v>
      </c>
      <c r="M2" s="213"/>
    </row>
    <row r="3" spans="1:13" ht="19.5" customHeight="1">
      <c r="A3" s="74" t="s">
        <v>109</v>
      </c>
      <c r="B3" s="75"/>
      <c r="C3" s="75"/>
      <c r="D3" s="75"/>
      <c r="E3" s="75"/>
      <c r="F3" s="75"/>
      <c r="G3" s="75"/>
      <c r="H3" s="74" t="s">
        <v>110</v>
      </c>
      <c r="I3" s="75"/>
      <c r="J3" s="75"/>
      <c r="K3" s="75"/>
      <c r="L3" s="75"/>
      <c r="M3" s="73"/>
    </row>
    <row r="4" spans="1:13" ht="19.5" customHeight="1">
      <c r="A4" s="76" t="s">
        <v>111</v>
      </c>
      <c r="B4" s="77" t="s">
        <v>112</v>
      </c>
      <c r="C4" s="78" t="s">
        <v>85</v>
      </c>
      <c r="D4" s="77" t="s">
        <v>113</v>
      </c>
      <c r="E4" s="77" t="s">
        <v>114</v>
      </c>
      <c r="F4" s="77" t="s">
        <v>115</v>
      </c>
      <c r="G4" s="73"/>
      <c r="H4" s="76" t="s">
        <v>111</v>
      </c>
      <c r="I4" s="77" t="s">
        <v>112</v>
      </c>
      <c r="J4" s="78" t="s">
        <v>85</v>
      </c>
      <c r="K4" s="77" t="s">
        <v>113</v>
      </c>
      <c r="L4" s="77" t="s">
        <v>114</v>
      </c>
      <c r="M4" s="77" t="s">
        <v>115</v>
      </c>
    </row>
    <row r="5" spans="1:13" ht="19.5" customHeight="1">
      <c r="A5" s="79" t="s">
        <v>116</v>
      </c>
      <c r="B5" s="80"/>
      <c r="C5" s="81">
        <v>262</v>
      </c>
      <c r="D5" s="81">
        <v>96</v>
      </c>
      <c r="E5" s="81">
        <f>SUM(C5:D5)</f>
        <v>358</v>
      </c>
      <c r="F5" s="81">
        <v>14</v>
      </c>
      <c r="G5" s="82"/>
      <c r="H5" s="79" t="s">
        <v>117</v>
      </c>
      <c r="I5" s="81"/>
      <c r="J5" s="81">
        <v>283</v>
      </c>
      <c r="K5" s="81">
        <v>108</v>
      </c>
      <c r="L5" s="81">
        <f>SUM(J5:K5)</f>
        <v>391</v>
      </c>
      <c r="M5" s="81">
        <v>8</v>
      </c>
    </row>
    <row r="6" spans="1:13" ht="19.5" customHeight="1">
      <c r="A6" s="79" t="s">
        <v>118</v>
      </c>
      <c r="B6" s="80"/>
      <c r="C6" s="81">
        <v>267</v>
      </c>
      <c r="D6" s="81">
        <v>96</v>
      </c>
      <c r="E6" s="81">
        <f>SUM(C6:D6)</f>
        <v>363</v>
      </c>
      <c r="F6" s="81">
        <v>14</v>
      </c>
      <c r="G6" s="82"/>
      <c r="H6" s="79" t="s">
        <v>119</v>
      </c>
      <c r="I6" s="81"/>
      <c r="J6" s="81">
        <v>291</v>
      </c>
      <c r="K6" s="81">
        <v>78</v>
      </c>
      <c r="L6" s="81">
        <f>SUM(J6:K6)</f>
        <v>369</v>
      </c>
      <c r="M6" s="81">
        <v>16</v>
      </c>
    </row>
    <row r="7" spans="1:13" ht="19.5" customHeight="1">
      <c r="A7" s="79" t="s">
        <v>120</v>
      </c>
      <c r="B7" s="80"/>
      <c r="C7" s="81">
        <v>228</v>
      </c>
      <c r="D7" s="81">
        <v>69</v>
      </c>
      <c r="E7" s="81">
        <f>SUM(C7:D7)</f>
        <v>297</v>
      </c>
      <c r="F7" s="81">
        <v>15</v>
      </c>
      <c r="G7" s="82"/>
      <c r="H7" s="79" t="s">
        <v>121</v>
      </c>
      <c r="I7" s="81"/>
      <c r="J7" s="81">
        <v>289</v>
      </c>
      <c r="K7" s="81">
        <v>110</v>
      </c>
      <c r="L7" s="81">
        <f>SUM(J7:K7)</f>
        <v>399</v>
      </c>
      <c r="M7" s="81">
        <v>9</v>
      </c>
    </row>
    <row r="8" spans="1:13" ht="19.5" customHeight="1">
      <c r="A8" s="79" t="s">
        <v>122</v>
      </c>
      <c r="B8" s="80"/>
      <c r="C8" s="81">
        <v>274</v>
      </c>
      <c r="D8" s="81">
        <v>106</v>
      </c>
      <c r="E8" s="81">
        <f>SUM(C8:D8)</f>
        <v>380</v>
      </c>
      <c r="F8" s="81">
        <v>11</v>
      </c>
      <c r="G8" s="82"/>
      <c r="H8" s="79" t="s">
        <v>123</v>
      </c>
      <c r="I8" s="81"/>
      <c r="J8" s="81">
        <v>290</v>
      </c>
      <c r="K8" s="81">
        <v>130</v>
      </c>
      <c r="L8" s="81">
        <f>SUM(J8:K8)</f>
        <v>420</v>
      </c>
      <c r="M8" s="81">
        <v>3</v>
      </c>
    </row>
    <row r="9" spans="1:13" ht="19.5" customHeight="1">
      <c r="A9" s="83"/>
      <c r="B9" s="84"/>
      <c r="C9" s="85">
        <f>SUM(C5:C8)</f>
        <v>1031</v>
      </c>
      <c r="D9" s="85">
        <f>SUM(D5:D8)</f>
        <v>367</v>
      </c>
      <c r="E9" s="85">
        <f>SUM(C9:D9)</f>
        <v>1398</v>
      </c>
      <c r="F9" s="85">
        <f>SUM(F5:F8)</f>
        <v>54</v>
      </c>
      <c r="G9" s="82"/>
      <c r="H9" s="83"/>
      <c r="I9" s="86"/>
      <c r="J9" s="85">
        <f>SUM(J5:J8)</f>
        <v>1153</v>
      </c>
      <c r="K9" s="85">
        <f>SUM(K5:K8)</f>
        <v>426</v>
      </c>
      <c r="L9" s="85">
        <f>SUM(J9:K9)</f>
        <v>1579</v>
      </c>
      <c r="M9" s="85">
        <f>SUM(M5:M8)</f>
        <v>36</v>
      </c>
    </row>
    <row r="10" spans="1:13" ht="19.5" customHeight="1">
      <c r="A10" s="74" t="s">
        <v>124</v>
      </c>
      <c r="B10" s="75"/>
      <c r="C10" s="75"/>
      <c r="D10" s="75"/>
      <c r="E10" s="75"/>
      <c r="F10" s="87"/>
      <c r="G10" s="75"/>
      <c r="H10" s="74" t="s">
        <v>125</v>
      </c>
      <c r="I10" s="75"/>
      <c r="J10" s="75"/>
      <c r="K10" s="75"/>
      <c r="L10" s="75"/>
      <c r="M10" s="87"/>
    </row>
    <row r="11" spans="1:13" ht="19.5" customHeight="1">
      <c r="A11" s="76" t="s">
        <v>111</v>
      </c>
      <c r="B11" s="77" t="s">
        <v>112</v>
      </c>
      <c r="C11" s="78" t="s">
        <v>85</v>
      </c>
      <c r="D11" s="77" t="s">
        <v>113</v>
      </c>
      <c r="E11" s="77" t="s">
        <v>114</v>
      </c>
      <c r="F11" s="77" t="s">
        <v>115</v>
      </c>
      <c r="G11" s="73"/>
      <c r="H11" s="76" t="s">
        <v>111</v>
      </c>
      <c r="I11" s="77" t="s">
        <v>112</v>
      </c>
      <c r="J11" s="78" t="s">
        <v>85</v>
      </c>
      <c r="K11" s="77" t="s">
        <v>113</v>
      </c>
      <c r="L11" s="77" t="s">
        <v>114</v>
      </c>
      <c r="M11" s="77" t="s">
        <v>115</v>
      </c>
    </row>
    <row r="12" spans="1:13" ht="19.5" customHeight="1">
      <c r="A12" s="79" t="s">
        <v>126</v>
      </c>
      <c r="B12" s="81"/>
      <c r="C12" s="81">
        <v>263</v>
      </c>
      <c r="D12" s="81">
        <v>72</v>
      </c>
      <c r="E12" s="81">
        <f>SUM(C12:D12)</f>
        <v>335</v>
      </c>
      <c r="F12" s="81">
        <v>18</v>
      </c>
      <c r="G12" s="82"/>
      <c r="H12" s="79" t="s">
        <v>127</v>
      </c>
      <c r="I12" s="81"/>
      <c r="J12" s="81">
        <v>304</v>
      </c>
      <c r="K12" s="81">
        <v>97</v>
      </c>
      <c r="L12" s="81">
        <f>SUM(J12:K12)</f>
        <v>401</v>
      </c>
      <c r="M12" s="81">
        <v>18</v>
      </c>
    </row>
    <row r="13" spans="1:13" ht="19.5" customHeight="1">
      <c r="A13" s="79" t="s">
        <v>128</v>
      </c>
      <c r="B13" s="81"/>
      <c r="C13" s="81">
        <v>270</v>
      </c>
      <c r="D13" s="81">
        <v>125</v>
      </c>
      <c r="E13" s="81">
        <f>SUM(C13:D13)</f>
        <v>395</v>
      </c>
      <c r="F13" s="81">
        <v>8</v>
      </c>
      <c r="G13" s="82"/>
      <c r="H13" s="79" t="s">
        <v>129</v>
      </c>
      <c r="I13" s="81"/>
      <c r="J13" s="81">
        <v>290</v>
      </c>
      <c r="K13" s="81">
        <v>113</v>
      </c>
      <c r="L13" s="81">
        <f>SUM(J13:K13)</f>
        <v>403</v>
      </c>
      <c r="M13" s="81">
        <v>12</v>
      </c>
    </row>
    <row r="14" spans="1:13" ht="19.5" customHeight="1">
      <c r="A14" s="79" t="s">
        <v>130</v>
      </c>
      <c r="B14" s="81"/>
      <c r="C14" s="81">
        <v>297</v>
      </c>
      <c r="D14" s="81">
        <v>116</v>
      </c>
      <c r="E14" s="81">
        <f>SUM(C14:D14)</f>
        <v>413</v>
      </c>
      <c r="F14" s="81">
        <v>4</v>
      </c>
      <c r="G14" s="82"/>
      <c r="H14" s="79" t="s">
        <v>131</v>
      </c>
      <c r="I14" s="81"/>
      <c r="J14" s="81">
        <v>290</v>
      </c>
      <c r="K14" s="81">
        <v>142</v>
      </c>
      <c r="L14" s="81">
        <f>SUM(J14:K14)</f>
        <v>432</v>
      </c>
      <c r="M14" s="81">
        <v>7</v>
      </c>
    </row>
    <row r="15" spans="1:13" ht="19.5" customHeight="1">
      <c r="A15" s="79" t="s">
        <v>132</v>
      </c>
      <c r="B15" s="81"/>
      <c r="C15" s="81">
        <v>270</v>
      </c>
      <c r="D15" s="81">
        <v>131</v>
      </c>
      <c r="E15" s="81">
        <f>SUM(C15:D15)</f>
        <v>401</v>
      </c>
      <c r="F15" s="81">
        <v>7</v>
      </c>
      <c r="G15" s="82"/>
      <c r="H15" s="79" t="s">
        <v>133</v>
      </c>
      <c r="I15" s="81"/>
      <c r="J15" s="81">
        <v>273</v>
      </c>
      <c r="K15" s="81">
        <v>90</v>
      </c>
      <c r="L15" s="81">
        <f>SUM(J15:K15)</f>
        <v>363</v>
      </c>
      <c r="M15" s="81">
        <v>15</v>
      </c>
    </row>
    <row r="16" spans="1:13" ht="19.5" customHeight="1">
      <c r="A16" s="83"/>
      <c r="B16" s="84"/>
      <c r="C16" s="85">
        <f>SUM(C12:C15)</f>
        <v>1100</v>
      </c>
      <c r="D16" s="85">
        <f>SUM(D12:D15)</f>
        <v>444</v>
      </c>
      <c r="E16" s="85">
        <f>SUM(C16:D16)</f>
        <v>1544</v>
      </c>
      <c r="F16" s="85">
        <f>SUM(F12:F15)</f>
        <v>37</v>
      </c>
      <c r="G16" s="82"/>
      <c r="H16" s="83"/>
      <c r="I16" s="84"/>
      <c r="J16" s="85">
        <f>SUM(J12:J15)</f>
        <v>1157</v>
      </c>
      <c r="K16" s="85">
        <f>SUM(K12:K15)</f>
        <v>442</v>
      </c>
      <c r="L16" s="85">
        <f>SUM(J16:K16)</f>
        <v>1599</v>
      </c>
      <c r="M16" s="85">
        <f>SUM(M12:M15)</f>
        <v>52</v>
      </c>
    </row>
    <row r="17" spans="1:13" ht="19.5" customHeight="1">
      <c r="A17" s="74" t="s">
        <v>134</v>
      </c>
      <c r="B17" s="75"/>
      <c r="C17" s="75"/>
      <c r="D17" s="75"/>
      <c r="E17" s="75"/>
      <c r="F17" s="87"/>
      <c r="G17" s="75"/>
      <c r="H17" s="73"/>
      <c r="I17" s="73"/>
      <c r="J17" s="73"/>
      <c r="K17" s="73"/>
      <c r="L17" s="73"/>
      <c r="M17" s="73"/>
    </row>
    <row r="18" spans="1:13" ht="19.5" customHeight="1">
      <c r="A18" s="76" t="s">
        <v>111</v>
      </c>
      <c r="B18" s="77" t="s">
        <v>112</v>
      </c>
      <c r="C18" s="78" t="s">
        <v>85</v>
      </c>
      <c r="D18" s="77" t="s">
        <v>113</v>
      </c>
      <c r="E18" s="77" t="s">
        <v>114</v>
      </c>
      <c r="F18" s="77" t="s">
        <v>115</v>
      </c>
      <c r="G18" s="73"/>
      <c r="H18" s="88" t="s">
        <v>135</v>
      </c>
      <c r="I18" s="75"/>
      <c r="J18" s="87" t="s">
        <v>136</v>
      </c>
      <c r="K18" s="87" t="s">
        <v>89</v>
      </c>
      <c r="L18" s="73"/>
      <c r="M18" s="73"/>
    </row>
    <row r="19" spans="1:13" ht="19.5" customHeight="1">
      <c r="A19" s="79" t="s">
        <v>137</v>
      </c>
      <c r="B19" s="81"/>
      <c r="C19" s="81">
        <v>278</v>
      </c>
      <c r="D19" s="81">
        <v>115</v>
      </c>
      <c r="E19" s="81">
        <f>SUM(C19:D19)</f>
        <v>393</v>
      </c>
      <c r="F19" s="81">
        <v>10</v>
      </c>
      <c r="G19" s="82"/>
      <c r="H19" s="74" t="s">
        <v>134</v>
      </c>
      <c r="I19" s="72"/>
      <c r="J19" s="89">
        <v>1663</v>
      </c>
      <c r="K19" s="88" t="s">
        <v>138</v>
      </c>
      <c r="L19" s="73"/>
      <c r="M19" s="73"/>
    </row>
    <row r="20" spans="1:13" ht="19.5" customHeight="1">
      <c r="A20" s="79" t="s">
        <v>139</v>
      </c>
      <c r="B20" s="81"/>
      <c r="C20" s="81">
        <v>275</v>
      </c>
      <c r="D20" s="81">
        <v>114</v>
      </c>
      <c r="E20" s="81">
        <f>SUM(C20:D20)</f>
        <v>389</v>
      </c>
      <c r="F20" s="81">
        <v>7</v>
      </c>
      <c r="G20" s="82"/>
      <c r="H20" s="74" t="s">
        <v>125</v>
      </c>
      <c r="I20" s="72"/>
      <c r="J20" s="89">
        <v>1599</v>
      </c>
      <c r="K20" s="88" t="s">
        <v>140</v>
      </c>
      <c r="L20" s="73"/>
      <c r="M20" s="73"/>
    </row>
    <row r="21" spans="1:13" ht="19.5" customHeight="1">
      <c r="A21" s="79" t="s">
        <v>141</v>
      </c>
      <c r="B21" s="81"/>
      <c r="C21" s="81">
        <v>299</v>
      </c>
      <c r="D21" s="81">
        <v>123</v>
      </c>
      <c r="E21" s="81">
        <f>SUM(C21:D21)</f>
        <v>422</v>
      </c>
      <c r="F21" s="81">
        <v>7</v>
      </c>
      <c r="G21" s="82"/>
      <c r="H21" s="74" t="s">
        <v>110</v>
      </c>
      <c r="I21" s="72"/>
      <c r="J21" s="89">
        <v>1579</v>
      </c>
      <c r="K21" s="88" t="s">
        <v>142</v>
      </c>
      <c r="L21" s="73"/>
      <c r="M21" s="73"/>
    </row>
    <row r="22" spans="1:13" ht="19.5" customHeight="1">
      <c r="A22" s="79" t="s">
        <v>143</v>
      </c>
      <c r="B22" s="90" t="s">
        <v>144</v>
      </c>
      <c r="C22" s="81">
        <v>288</v>
      </c>
      <c r="D22" s="81">
        <v>171</v>
      </c>
      <c r="E22" s="81">
        <f>SUM(C22:D22)</f>
        <v>459</v>
      </c>
      <c r="F22" s="81">
        <v>2</v>
      </c>
      <c r="G22" s="82"/>
      <c r="H22" s="74" t="s">
        <v>124</v>
      </c>
      <c r="I22" s="72"/>
      <c r="J22" s="89">
        <v>1544</v>
      </c>
      <c r="K22" s="88" t="s">
        <v>145</v>
      </c>
      <c r="L22" s="73"/>
      <c r="M22" s="73"/>
    </row>
    <row r="23" spans="1:13" ht="19.5" customHeight="1">
      <c r="A23" s="83"/>
      <c r="B23" s="90" t="s">
        <v>146</v>
      </c>
      <c r="C23" s="91">
        <f>SUM(C19:C22)</f>
        <v>1140</v>
      </c>
      <c r="D23" s="91">
        <f>SUM(D19:D22)</f>
        <v>523</v>
      </c>
      <c r="E23" s="91">
        <f>SUM(C23:D23)</f>
        <v>1663</v>
      </c>
      <c r="F23" s="91">
        <f>SUM(F19:F22)</f>
        <v>26</v>
      </c>
      <c r="G23" s="82"/>
      <c r="H23" s="74" t="s">
        <v>109</v>
      </c>
      <c r="I23" s="73"/>
      <c r="J23" s="89">
        <v>1398</v>
      </c>
      <c r="K23" s="88" t="s">
        <v>147</v>
      </c>
      <c r="L23" s="73"/>
      <c r="M23" s="73"/>
    </row>
    <row r="24" spans="1:13" ht="19.5" customHeight="1">
      <c r="A24" s="73" t="s">
        <v>148</v>
      </c>
      <c r="B24" s="73"/>
      <c r="C24" s="73"/>
      <c r="D24" s="73"/>
      <c r="E24" s="73"/>
      <c r="F24" s="73"/>
      <c r="G24" s="73"/>
      <c r="K24" s="73"/>
      <c r="L24" s="73"/>
      <c r="M24" s="73"/>
    </row>
    <row r="25" spans="1:13" ht="19.5" customHeight="1">
      <c r="A25" s="92" t="s">
        <v>149</v>
      </c>
      <c r="B25" s="92"/>
      <c r="C25" s="92" t="s">
        <v>150</v>
      </c>
      <c r="D25" s="73"/>
      <c r="E25" s="92"/>
      <c r="F25" s="92"/>
      <c r="G25" s="92"/>
      <c r="H25" s="73"/>
      <c r="I25" s="92"/>
      <c r="J25" s="92"/>
      <c r="K25" s="92"/>
      <c r="L25" s="92"/>
      <c r="M25" s="92"/>
    </row>
    <row r="26" spans="1:13" ht="16.5" customHeight="1">
      <c r="A26" s="92" t="s">
        <v>151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19.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9.5" customHeight="1">
      <c r="A28" s="73" t="s">
        <v>152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1">
    <mergeCell ref="L2:M2"/>
  </mergeCells>
  <conditionalFormatting sqref="C5:C8 J5:J8 C12:C15 J12:J15 C19:C22">
    <cfRule type="cellIs" priority="1" dxfId="1" operator="between" stopIfTrue="1">
      <formula>280</formula>
      <formula>299</formula>
    </cfRule>
    <cfRule type="cellIs" priority="2" dxfId="0" operator="greaterThan" stopIfTrue="1">
      <formula>299</formula>
    </cfRule>
  </conditionalFormatting>
  <conditionalFormatting sqref="D5:D8 K5:K8 D12:D15 K12:K15 D19:D22">
    <cfRule type="cellIs" priority="3" dxfId="1" operator="between" stopIfTrue="1">
      <formula>130</formula>
      <formula>149</formula>
    </cfRule>
    <cfRule type="cellIs" priority="4" dxfId="0" operator="greaterThan" stopIfTrue="1">
      <formula>149</formula>
    </cfRule>
  </conditionalFormatting>
  <conditionalFormatting sqref="E5:E8 L5:L8 E12:E15 L12:L15 E19:E22">
    <cfRule type="cellIs" priority="5" dxfId="1" operator="between" stopIfTrue="1">
      <formula>400</formula>
      <formula>449</formula>
    </cfRule>
    <cfRule type="cellIs" priority="6" dxfId="0" operator="greaterThan" stopIfTrue="1">
      <formula>449</formula>
    </cfRule>
  </conditionalFormatting>
  <conditionalFormatting sqref="F5:F8 M5:M8 F12:F15 M12:M15 F19:F22">
    <cfRule type="cellIs" priority="7" dxfId="1" operator="between" stopIfTrue="1">
      <formula>1</formula>
      <formula>3</formula>
    </cfRule>
    <cfRule type="cellIs" priority="8" dxfId="0" operator="lessThan" stopIfTrue="1">
      <formula>1</formula>
    </cfRule>
  </conditionalFormatting>
  <conditionalFormatting sqref="E9 L9 E16 L16 E23">
    <cfRule type="cellIs" priority="9" dxfId="5" operator="between" stopIfTrue="1">
      <formula>1600</formula>
      <formula>1699</formula>
    </cfRule>
    <cfRule type="cellIs" priority="10" dxfId="4" operator="greaterThan" stopIfTrue="1">
      <formula>1699</formula>
    </cfRule>
  </conditionalFormatting>
  <conditionalFormatting sqref="F9 C9:D9 M9 J9:K9 F16 C16:D16 M16 J16:K16 F23 C23:D23">
    <cfRule type="cellIs" priority="11" dxfId="1" operator="between" stopIfTrue="1">
      <formula>1120</formula>
      <formula>1200</formula>
    </cfRule>
    <cfRule type="cellIs" priority="12" dxfId="2" operator="greaterThanOrEqual" stopIfTrue="1">
      <formula>1200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21.7109375" style="0" customWidth="1"/>
    <col min="2" max="2" width="9.8515625" style="0" customWidth="1"/>
    <col min="3" max="4" width="8.7109375" style="0" customWidth="1"/>
    <col min="5" max="5" width="10.7109375" style="0" customWidth="1"/>
    <col min="6" max="6" width="6.7109375" style="0" customWidth="1"/>
    <col min="7" max="7" width="3.28125" style="0" customWidth="1"/>
    <col min="8" max="8" width="24.00390625" style="0" customWidth="1"/>
    <col min="9" max="9" width="7.8515625" style="0" customWidth="1"/>
    <col min="10" max="11" width="8.7109375" style="0" customWidth="1"/>
    <col min="12" max="12" width="10.7109375" style="0" customWidth="1"/>
    <col min="13" max="13" width="6.7109375" style="0" customWidth="1"/>
    <col min="14" max="14" width="3.28125" style="0" customWidth="1"/>
  </cols>
  <sheetData>
    <row r="1" spans="1:13" ht="18.75">
      <c r="A1" s="72" t="s">
        <v>105</v>
      </c>
      <c r="B1" s="72"/>
      <c r="C1" s="72"/>
      <c r="D1" s="73"/>
      <c r="E1" s="73"/>
      <c r="F1" s="73"/>
      <c r="G1" s="73"/>
      <c r="H1" s="73" t="s">
        <v>106</v>
      </c>
      <c r="I1" s="73"/>
      <c r="J1" s="73"/>
      <c r="K1" s="73"/>
      <c r="L1" s="73"/>
      <c r="M1" s="73"/>
    </row>
    <row r="2" spans="1:13" ht="15" customHeight="1">
      <c r="A2" s="73" t="s">
        <v>107</v>
      </c>
      <c r="B2" s="73"/>
      <c r="C2" s="73"/>
      <c r="D2" s="73"/>
      <c r="E2" s="73"/>
      <c r="F2" s="73"/>
      <c r="G2" s="73"/>
      <c r="H2" s="73" t="s">
        <v>153</v>
      </c>
      <c r="I2" s="73"/>
      <c r="J2" s="73"/>
      <c r="K2" s="73"/>
      <c r="L2" s="213">
        <v>42049</v>
      </c>
      <c r="M2" s="213"/>
    </row>
    <row r="3" spans="1:13" ht="19.5" customHeight="1">
      <c r="A3" s="74" t="s">
        <v>125</v>
      </c>
      <c r="B3" s="75"/>
      <c r="C3" s="75"/>
      <c r="D3" s="75"/>
      <c r="E3" s="75"/>
      <c r="F3" s="75"/>
      <c r="G3" s="75"/>
      <c r="H3" s="74" t="s">
        <v>154</v>
      </c>
      <c r="I3" s="75"/>
      <c r="J3" s="75"/>
      <c r="K3" s="75"/>
      <c r="L3" s="75"/>
      <c r="M3" s="73"/>
    </row>
    <row r="4" spans="1:13" ht="19.5" customHeight="1">
      <c r="A4" s="76" t="s">
        <v>111</v>
      </c>
      <c r="B4" s="77" t="s">
        <v>112</v>
      </c>
      <c r="C4" s="78" t="s">
        <v>85</v>
      </c>
      <c r="D4" s="77" t="s">
        <v>113</v>
      </c>
      <c r="E4" s="77" t="s">
        <v>114</v>
      </c>
      <c r="F4" s="77" t="s">
        <v>115</v>
      </c>
      <c r="G4" s="73"/>
      <c r="H4" s="76" t="s">
        <v>111</v>
      </c>
      <c r="I4" s="77" t="s">
        <v>112</v>
      </c>
      <c r="J4" s="78" t="s">
        <v>85</v>
      </c>
      <c r="K4" s="77" t="s">
        <v>113</v>
      </c>
      <c r="L4" s="77" t="s">
        <v>114</v>
      </c>
      <c r="M4" s="77" t="s">
        <v>115</v>
      </c>
    </row>
    <row r="5" spans="1:13" ht="19.5" customHeight="1">
      <c r="A5" s="79" t="s">
        <v>155</v>
      </c>
      <c r="B5" s="80"/>
      <c r="C5" s="81">
        <v>279</v>
      </c>
      <c r="D5" s="81">
        <v>135</v>
      </c>
      <c r="E5" s="81">
        <f>SUM(C5:D5)</f>
        <v>414</v>
      </c>
      <c r="F5" s="81">
        <v>5</v>
      </c>
      <c r="G5" s="82"/>
      <c r="H5" s="79" t="s">
        <v>156</v>
      </c>
      <c r="I5" s="81"/>
      <c r="J5" s="81">
        <v>295</v>
      </c>
      <c r="K5" s="81">
        <v>125</v>
      </c>
      <c r="L5" s="81">
        <f>SUM(J5:K5)</f>
        <v>420</v>
      </c>
      <c r="M5" s="81">
        <v>7</v>
      </c>
    </row>
    <row r="6" spans="1:13" ht="19.5" customHeight="1">
      <c r="A6" s="79" t="s">
        <v>157</v>
      </c>
      <c r="B6" s="80"/>
      <c r="C6" s="81">
        <v>287</v>
      </c>
      <c r="D6" s="81">
        <v>106</v>
      </c>
      <c r="E6" s="81">
        <f>SUM(C6:D6)</f>
        <v>393</v>
      </c>
      <c r="F6" s="81">
        <v>10</v>
      </c>
      <c r="G6" s="82"/>
      <c r="H6" s="79" t="s">
        <v>158</v>
      </c>
      <c r="I6" s="81"/>
      <c r="J6" s="81">
        <v>288</v>
      </c>
      <c r="K6" s="81">
        <v>132</v>
      </c>
      <c r="L6" s="81">
        <f>SUM(J6:K6)</f>
        <v>420</v>
      </c>
      <c r="M6" s="81">
        <v>12</v>
      </c>
    </row>
    <row r="7" spans="1:13" ht="19.5" customHeight="1">
      <c r="A7" s="79" t="s">
        <v>159</v>
      </c>
      <c r="B7" s="80"/>
      <c r="C7" s="81">
        <v>272</v>
      </c>
      <c r="D7" s="81">
        <v>88</v>
      </c>
      <c r="E7" s="81">
        <f>SUM(C7:D7)</f>
        <v>360</v>
      </c>
      <c r="F7" s="81">
        <v>17</v>
      </c>
      <c r="G7" s="82"/>
      <c r="H7" s="79" t="s">
        <v>160</v>
      </c>
      <c r="I7" s="81"/>
      <c r="J7" s="81">
        <v>261</v>
      </c>
      <c r="K7" s="81">
        <v>121</v>
      </c>
      <c r="L7" s="81">
        <f>SUM(J7:K7)</f>
        <v>382</v>
      </c>
      <c r="M7" s="81">
        <v>6</v>
      </c>
    </row>
    <row r="8" spans="1:13" ht="19.5" customHeight="1">
      <c r="A8" s="79" t="s">
        <v>161</v>
      </c>
      <c r="B8" s="80"/>
      <c r="C8" s="81">
        <v>288</v>
      </c>
      <c r="D8" s="81">
        <v>105</v>
      </c>
      <c r="E8" s="81">
        <f>SUM(C8:D8)</f>
        <v>393</v>
      </c>
      <c r="F8" s="81">
        <v>11</v>
      </c>
      <c r="G8" s="82"/>
      <c r="H8" s="79" t="s">
        <v>162</v>
      </c>
      <c r="I8" s="81"/>
      <c r="J8" s="81">
        <v>269</v>
      </c>
      <c r="K8" s="81">
        <v>131</v>
      </c>
      <c r="L8" s="81">
        <f>SUM(J8:K8)</f>
        <v>400</v>
      </c>
      <c r="M8" s="81">
        <v>7</v>
      </c>
    </row>
    <row r="9" spans="1:13" ht="19.5" customHeight="1">
      <c r="A9" s="83"/>
      <c r="B9" s="84"/>
      <c r="C9" s="85">
        <f>SUM(C5:C8)</f>
        <v>1126</v>
      </c>
      <c r="D9" s="85">
        <f>SUM(D5:D8)</f>
        <v>434</v>
      </c>
      <c r="E9" s="85">
        <f>SUM(C9:D9)</f>
        <v>1560</v>
      </c>
      <c r="F9" s="85">
        <f>SUM(F5:F8)</f>
        <v>43</v>
      </c>
      <c r="G9" s="82"/>
      <c r="H9" s="83"/>
      <c r="I9" s="86"/>
      <c r="J9" s="85">
        <f>SUM(J5:J8)</f>
        <v>1113</v>
      </c>
      <c r="K9" s="85">
        <f>SUM(K5:K8)</f>
        <v>509</v>
      </c>
      <c r="L9" s="85">
        <f>SUM(J9:K9)</f>
        <v>1622</v>
      </c>
      <c r="M9" s="85">
        <f>SUM(M5:M8)</f>
        <v>32</v>
      </c>
    </row>
    <row r="10" spans="1:13" ht="19.5" customHeight="1">
      <c r="A10" s="74" t="s">
        <v>163</v>
      </c>
      <c r="B10" s="75"/>
      <c r="C10" s="75"/>
      <c r="D10" s="75"/>
      <c r="E10" s="75"/>
      <c r="F10" s="87"/>
      <c r="G10" s="75"/>
      <c r="H10" s="74" t="s">
        <v>164</v>
      </c>
      <c r="I10" s="75"/>
      <c r="J10" s="75"/>
      <c r="K10" s="75"/>
      <c r="L10" s="75"/>
      <c r="M10" s="87"/>
    </row>
    <row r="11" spans="1:13" ht="19.5" customHeight="1">
      <c r="A11" s="76" t="s">
        <v>111</v>
      </c>
      <c r="B11" s="77" t="s">
        <v>112</v>
      </c>
      <c r="C11" s="78" t="s">
        <v>85</v>
      </c>
      <c r="D11" s="77" t="s">
        <v>113</v>
      </c>
      <c r="E11" s="77" t="s">
        <v>114</v>
      </c>
      <c r="F11" s="77" t="s">
        <v>115</v>
      </c>
      <c r="G11" s="73"/>
      <c r="H11" s="76" t="s">
        <v>111</v>
      </c>
      <c r="I11" s="77" t="s">
        <v>112</v>
      </c>
      <c r="J11" s="78" t="s">
        <v>85</v>
      </c>
      <c r="K11" s="77" t="s">
        <v>113</v>
      </c>
      <c r="L11" s="77" t="s">
        <v>114</v>
      </c>
      <c r="M11" s="77" t="s">
        <v>115</v>
      </c>
    </row>
    <row r="12" spans="1:13" ht="19.5" customHeight="1">
      <c r="A12" s="79" t="s">
        <v>165</v>
      </c>
      <c r="B12" s="81"/>
      <c r="C12" s="81">
        <v>268</v>
      </c>
      <c r="D12" s="81">
        <v>150</v>
      </c>
      <c r="E12" s="81">
        <f>SUM(C12:D12)</f>
        <v>418</v>
      </c>
      <c r="F12" s="81">
        <v>5</v>
      </c>
      <c r="G12" s="82"/>
      <c r="H12" s="79" t="s">
        <v>166</v>
      </c>
      <c r="I12" s="81"/>
      <c r="J12" s="81">
        <v>294</v>
      </c>
      <c r="K12" s="81">
        <v>95</v>
      </c>
      <c r="L12" s="81">
        <f>SUM(J12:K12)</f>
        <v>389</v>
      </c>
      <c r="M12" s="81">
        <v>8</v>
      </c>
    </row>
    <row r="13" spans="1:13" ht="19.5" customHeight="1">
      <c r="A13" s="79" t="s">
        <v>167</v>
      </c>
      <c r="B13" s="81"/>
      <c r="C13" s="81">
        <v>268</v>
      </c>
      <c r="D13" s="81">
        <v>131</v>
      </c>
      <c r="E13" s="81">
        <f>SUM(C13:D13)</f>
        <v>399</v>
      </c>
      <c r="F13" s="81">
        <v>7</v>
      </c>
      <c r="G13" s="82"/>
      <c r="H13" s="79" t="s">
        <v>168</v>
      </c>
      <c r="I13" s="81"/>
      <c r="J13" s="81">
        <v>293</v>
      </c>
      <c r="K13" s="81">
        <v>124</v>
      </c>
      <c r="L13" s="81">
        <f>SUM(J13:K13)</f>
        <v>417</v>
      </c>
      <c r="M13" s="81">
        <v>7</v>
      </c>
    </row>
    <row r="14" spans="1:13" ht="19.5" customHeight="1">
      <c r="A14" s="79" t="s">
        <v>169</v>
      </c>
      <c r="B14" s="81"/>
      <c r="C14" s="81">
        <v>282</v>
      </c>
      <c r="D14" s="81">
        <v>116</v>
      </c>
      <c r="E14" s="81">
        <f>SUM(C14:D14)</f>
        <v>398</v>
      </c>
      <c r="F14" s="81">
        <v>13</v>
      </c>
      <c r="G14" s="82"/>
      <c r="H14" s="79" t="s">
        <v>170</v>
      </c>
      <c r="I14" s="81"/>
      <c r="J14" s="81">
        <v>291</v>
      </c>
      <c r="K14" s="81">
        <v>134</v>
      </c>
      <c r="L14" s="81">
        <f>SUM(J14:K14)</f>
        <v>425</v>
      </c>
      <c r="M14" s="81">
        <v>1</v>
      </c>
    </row>
    <row r="15" spans="1:13" ht="19.5" customHeight="1">
      <c r="A15" s="79" t="s">
        <v>171</v>
      </c>
      <c r="B15" s="81"/>
      <c r="C15" s="81">
        <v>288</v>
      </c>
      <c r="D15" s="81">
        <v>132</v>
      </c>
      <c r="E15" s="81">
        <f>SUM(C15:D15)</f>
        <v>420</v>
      </c>
      <c r="F15" s="81">
        <v>8</v>
      </c>
      <c r="G15" s="82"/>
      <c r="H15" s="79" t="s">
        <v>172</v>
      </c>
      <c r="I15" s="90" t="s">
        <v>144</v>
      </c>
      <c r="J15" s="81">
        <v>309</v>
      </c>
      <c r="K15" s="81">
        <v>165</v>
      </c>
      <c r="L15" s="81">
        <f>SUM(J15:K15)</f>
        <v>474</v>
      </c>
      <c r="M15" s="81">
        <v>1</v>
      </c>
    </row>
    <row r="16" spans="1:13" ht="19.5" customHeight="1">
      <c r="A16" s="83"/>
      <c r="B16" s="84"/>
      <c r="C16" s="85">
        <f>SUM(C12:C15)</f>
        <v>1106</v>
      </c>
      <c r="D16" s="85">
        <f>SUM(D12:D15)</f>
        <v>529</v>
      </c>
      <c r="E16" s="85">
        <f>SUM(C16:D16)</f>
        <v>1635</v>
      </c>
      <c r="F16" s="85">
        <f>SUM(F12:F15)</f>
        <v>33</v>
      </c>
      <c r="G16" s="82"/>
      <c r="H16" s="83"/>
      <c r="I16" s="84"/>
      <c r="J16" s="85">
        <f>SUM(J12:J15)</f>
        <v>1187</v>
      </c>
      <c r="K16" s="85">
        <f>SUM(K12:K15)</f>
        <v>518</v>
      </c>
      <c r="L16" s="85">
        <f>SUM(J16:K16)</f>
        <v>1705</v>
      </c>
      <c r="M16" s="85">
        <f>SUM(M12:M15)</f>
        <v>17</v>
      </c>
    </row>
    <row r="17" spans="1:13" ht="19.5" customHeight="1">
      <c r="A17" s="74"/>
      <c r="B17" s="75"/>
      <c r="C17" s="75"/>
      <c r="D17" s="75"/>
      <c r="E17" s="75"/>
      <c r="F17" s="87"/>
      <c r="G17" s="75"/>
      <c r="H17" s="73"/>
      <c r="I17" s="73"/>
      <c r="J17" s="73"/>
      <c r="K17" s="73"/>
      <c r="L17" s="73"/>
      <c r="M17" s="73"/>
    </row>
    <row r="18" spans="1:13" ht="19.5" customHeight="1">
      <c r="A18" s="76" t="s">
        <v>111</v>
      </c>
      <c r="B18" s="77" t="s">
        <v>112</v>
      </c>
      <c r="C18" s="78" t="s">
        <v>85</v>
      </c>
      <c r="D18" s="77" t="s">
        <v>113</v>
      </c>
      <c r="E18" s="77" t="s">
        <v>114</v>
      </c>
      <c r="F18" s="77" t="s">
        <v>115</v>
      </c>
      <c r="G18" s="73"/>
      <c r="H18" s="88" t="s">
        <v>135</v>
      </c>
      <c r="I18" s="75"/>
      <c r="J18" s="87" t="s">
        <v>136</v>
      </c>
      <c r="K18" s="87" t="s">
        <v>89</v>
      </c>
      <c r="L18" s="73"/>
      <c r="M18" s="73"/>
    </row>
    <row r="19" spans="1:13" ht="19.5" customHeight="1">
      <c r="A19" s="79"/>
      <c r="B19" s="81"/>
      <c r="C19" s="81"/>
      <c r="D19" s="81"/>
      <c r="E19" s="81">
        <f>SUM(C19:D19)</f>
        <v>0</v>
      </c>
      <c r="F19" s="81"/>
      <c r="G19" s="82"/>
      <c r="H19" s="74" t="s">
        <v>164</v>
      </c>
      <c r="I19" s="72"/>
      <c r="J19" s="89">
        <v>1705</v>
      </c>
      <c r="K19" s="93" t="s">
        <v>138</v>
      </c>
      <c r="L19" s="73"/>
      <c r="M19" s="73"/>
    </row>
    <row r="20" spans="1:13" ht="19.5" customHeight="1">
      <c r="A20" s="79"/>
      <c r="B20" s="81"/>
      <c r="C20" s="81"/>
      <c r="D20" s="81"/>
      <c r="E20" s="81">
        <f>SUM(C20:D20)</f>
        <v>0</v>
      </c>
      <c r="F20" s="81"/>
      <c r="G20" s="82"/>
      <c r="H20" s="74" t="s">
        <v>163</v>
      </c>
      <c r="I20" s="72"/>
      <c r="J20" s="89">
        <v>1635</v>
      </c>
      <c r="K20" s="93" t="s">
        <v>140</v>
      </c>
      <c r="L20" s="73"/>
      <c r="M20" s="73"/>
    </row>
    <row r="21" spans="1:13" ht="19.5" customHeight="1">
      <c r="A21" s="79"/>
      <c r="B21" s="81"/>
      <c r="C21" s="81"/>
      <c r="D21" s="81"/>
      <c r="E21" s="81">
        <f>SUM(C21:D21)</f>
        <v>0</v>
      </c>
      <c r="F21" s="81"/>
      <c r="G21" s="82"/>
      <c r="H21" s="74" t="s">
        <v>154</v>
      </c>
      <c r="J21" s="89">
        <v>1622</v>
      </c>
      <c r="K21" s="93" t="s">
        <v>142</v>
      </c>
      <c r="L21" s="73"/>
      <c r="M21" s="73"/>
    </row>
    <row r="22" spans="1:13" ht="19.5" customHeight="1">
      <c r="A22" s="79"/>
      <c r="B22" s="81"/>
      <c r="C22" s="81"/>
      <c r="D22" s="81"/>
      <c r="E22" s="81">
        <f>SUM(C22:D22)</f>
        <v>0</v>
      </c>
      <c r="F22" s="81"/>
      <c r="G22" s="82"/>
      <c r="H22" s="74" t="s">
        <v>125</v>
      </c>
      <c r="I22" s="72"/>
      <c r="J22" s="89">
        <v>1560</v>
      </c>
      <c r="K22" s="93" t="s">
        <v>145</v>
      </c>
      <c r="L22" s="73"/>
      <c r="M22" s="73"/>
    </row>
    <row r="23" spans="1:13" ht="19.5" customHeight="1">
      <c r="A23" s="83"/>
      <c r="B23" s="84"/>
      <c r="C23" s="85">
        <f>SUM(C19:C22)</f>
        <v>0</v>
      </c>
      <c r="D23" s="85">
        <f>SUM(D19:D22)</f>
        <v>0</v>
      </c>
      <c r="E23" s="85">
        <f>SUM(C23:D23)</f>
        <v>0</v>
      </c>
      <c r="F23" s="85">
        <f>SUM(F19:F22)</f>
        <v>0</v>
      </c>
      <c r="G23" s="82"/>
      <c r="K23" s="73"/>
      <c r="L23" s="73"/>
      <c r="M23" s="73"/>
    </row>
    <row r="24" spans="1:13" ht="19.5" customHeight="1">
      <c r="A24" s="73" t="s">
        <v>173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9.5" customHeight="1">
      <c r="A25" s="92" t="s">
        <v>149</v>
      </c>
      <c r="B25" s="92"/>
      <c r="C25" s="92" t="s">
        <v>150</v>
      </c>
      <c r="D25" s="73"/>
      <c r="E25" s="92"/>
      <c r="F25" s="92"/>
      <c r="G25" s="92"/>
      <c r="H25" s="73"/>
      <c r="I25" s="92"/>
      <c r="J25" s="92"/>
      <c r="K25" s="92"/>
      <c r="L25" s="92"/>
      <c r="M25" s="92"/>
    </row>
    <row r="26" spans="1:13" ht="16.5" customHeight="1">
      <c r="A26" s="92" t="s">
        <v>151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19.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9.5" customHeight="1">
      <c r="A28" s="73" t="s">
        <v>152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1">
    <mergeCell ref="L2:M2"/>
  </mergeCells>
  <conditionalFormatting sqref="J12:J15 C5:C8 C12:C15 C19:C22 J5:J8">
    <cfRule type="cellIs" priority="3" dxfId="1" operator="between" stopIfTrue="1">
      <formula>280</formula>
      <formula>299</formula>
    </cfRule>
    <cfRule type="cellIs" priority="4" dxfId="0" operator="greaterThan" stopIfTrue="1">
      <formula>299</formula>
    </cfRule>
  </conditionalFormatting>
  <conditionalFormatting sqref="K12:K15 D5:D8 D12:D15 D19:D22 K5:K8">
    <cfRule type="cellIs" priority="5" dxfId="1" operator="between" stopIfTrue="1">
      <formula>130</formula>
      <formula>149</formula>
    </cfRule>
    <cfRule type="cellIs" priority="6" dxfId="0" operator="greaterThan" stopIfTrue="1">
      <formula>149</formula>
    </cfRule>
  </conditionalFormatting>
  <conditionalFormatting sqref="M12:M15 F5:F8 F12:F15 F19:F22 M5:M8">
    <cfRule type="cellIs" priority="7" dxfId="1" operator="between" stopIfTrue="1">
      <formula>1</formula>
      <formula>3</formula>
    </cfRule>
    <cfRule type="cellIs" priority="8" dxfId="0" operator="lessThan" stopIfTrue="1">
      <formula>1</formula>
    </cfRule>
  </conditionalFormatting>
  <conditionalFormatting sqref="L16 E9 E16 E23 L9">
    <cfRule type="cellIs" priority="9" dxfId="5" operator="between" stopIfTrue="1">
      <formula>1600</formula>
      <formula>1699</formula>
    </cfRule>
    <cfRule type="cellIs" priority="10" dxfId="4" operator="greaterThan" stopIfTrue="1">
      <formula>1699</formula>
    </cfRule>
  </conditionalFormatting>
  <conditionalFormatting sqref="M16 J16:K16 F9 C9:D9 F16 C16:D16 F23 C23:D23 M9 J9:K9">
    <cfRule type="cellIs" priority="11" dxfId="1" operator="between" stopIfTrue="1">
      <formula>1120</formula>
      <formula>1200</formula>
    </cfRule>
    <cfRule type="cellIs" priority="12" dxfId="2" operator="greaterThanOrEqual" stopIfTrue="1">
      <formula>1200</formula>
    </cfRule>
  </conditionalFormatting>
  <conditionalFormatting sqref="E5:E8 E12:E15 E19:E22 L5:L8 L12:L15">
    <cfRule type="cellIs" priority="1" dxfId="1" operator="between" stopIfTrue="1">
      <formula>400</formula>
      <formula>449</formula>
    </cfRule>
    <cfRule type="cellIs" priority="2" dxfId="0" operator="greaterThan" stopIfTrue="1">
      <formula>449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2014-11-07T16:48:47Z</cp:lastPrinted>
  <dcterms:created xsi:type="dcterms:W3CDTF">2014-11-07T16:47:36Z</dcterms:created>
  <dcterms:modified xsi:type="dcterms:W3CDTF">2015-06-18T08:11:04Z</dcterms:modified>
  <cp:category/>
  <cp:version/>
  <cp:contentType/>
  <cp:contentStatus/>
</cp:coreProperties>
</file>