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tabRatio="842" activeTab="9"/>
  </bookViews>
  <sheets>
    <sheet name="U 14 Endr" sheetId="1" r:id="rId1"/>
    <sheet name="U 18 Endr" sheetId="2" r:id="rId2"/>
    <sheet name="Mä" sheetId="3" r:id="rId3"/>
    <sheet name="Jr" sheetId="4" r:id="rId4"/>
    <sheet name="Mä_Ju_120" sheetId="5" r:id="rId5"/>
    <sheet name="Fin_Ju_120" sheetId="6" r:id="rId6"/>
    <sheet name="Fin_Mä_120" sheetId="7" r:id="rId7"/>
    <sheet name="Fr" sheetId="8" r:id="rId8"/>
    <sheet name="Jrn" sheetId="9" r:id="rId9"/>
    <sheet name="SennA" sheetId="10" r:id="rId10"/>
    <sheet name="SennB" sheetId="11" r:id="rId11"/>
    <sheet name="SennC" sheetId="12" r:id="rId12"/>
    <sheet name="SenA" sheetId="13" r:id="rId13"/>
    <sheet name="SenB" sheetId="14" r:id="rId14"/>
    <sheet name="SenC" sheetId="15" r:id="rId15"/>
    <sheet name="An S Sn A-Cl" sheetId="16" r:id="rId16"/>
    <sheet name="An M F Ju Jun" sheetId="17" r:id="rId17"/>
    <sheet name="Zeitplan Endlauf" sheetId="18" r:id="rId18"/>
    <sheet name="Quali Land" sheetId="19" r:id="rId19"/>
    <sheet name="Hallensprecher" sheetId="20" r:id="rId20"/>
  </sheets>
  <externalReferences>
    <externalReference r:id="rId23"/>
    <externalReference r:id="rId24"/>
    <externalReference r:id="rId25"/>
  </externalReferences>
  <definedNames>
    <definedName name="VLJunioren">'[1]Mä Jr 120 VL'!$B$28:$B$43</definedName>
    <definedName name="VLMänner">'[1]Mä Jr 120 VL'!$B$7:$B$22</definedName>
  </definedNames>
  <calcPr fullCalcOnLoad="1"/>
</workbook>
</file>

<file path=xl/sharedStrings.xml><?xml version="1.0" encoding="utf-8"?>
<sst xmlns="http://schemas.openxmlformats.org/spreadsheetml/2006/main" count="1446" uniqueCount="680">
  <si>
    <r>
      <t xml:space="preserve">Bahn: </t>
    </r>
    <r>
      <rPr>
        <b/>
        <sz val="11"/>
        <rFont val="Arial"/>
        <family val="2"/>
      </rPr>
      <t>Keglerheim Bautzen</t>
    </r>
  </si>
  <si>
    <t xml:space="preserve">Vorlauf  </t>
  </si>
  <si>
    <t>Endergebnis</t>
  </si>
  <si>
    <t>Nr.</t>
  </si>
  <si>
    <t>Name</t>
  </si>
  <si>
    <t>Verein</t>
  </si>
  <si>
    <t>Start-zeit</t>
  </si>
  <si>
    <t>Volle</t>
  </si>
  <si>
    <t>Abr.</t>
  </si>
  <si>
    <t>Ges.</t>
  </si>
  <si>
    <t>F</t>
  </si>
  <si>
    <t>Pl.</t>
  </si>
  <si>
    <t>Abräu.</t>
  </si>
  <si>
    <t>Gesamt</t>
  </si>
  <si>
    <t>Platz</t>
  </si>
  <si>
    <t>ISG Hagenwerder</t>
  </si>
  <si>
    <t>KSV 1991 Freital</t>
  </si>
  <si>
    <t>Junioren</t>
  </si>
  <si>
    <t>Vorlauf  Bahnen 1 - 2</t>
  </si>
  <si>
    <t>Vorlauf  Bahnen 3 - 4</t>
  </si>
  <si>
    <t>Juniorinnen</t>
  </si>
  <si>
    <t>Senioren B</t>
  </si>
  <si>
    <t>Senioren A</t>
  </si>
  <si>
    <t>Seniorinnen A</t>
  </si>
  <si>
    <t>Seniorinnen B</t>
  </si>
  <si>
    <t>Klasse</t>
  </si>
  <si>
    <t>Name, Vorname</t>
  </si>
  <si>
    <t>Vorlauf</t>
  </si>
  <si>
    <r>
      <t xml:space="preserve">Endläufe LEM: </t>
    </r>
  </si>
  <si>
    <t>Haben sich Spielerinnen über die Landes- bzw. Bundesligen qualifiziert, rücken die folgenden Plätze nach.</t>
  </si>
  <si>
    <t>Bahn 1</t>
  </si>
  <si>
    <t>Bahn 2</t>
  </si>
  <si>
    <t>Bahn 3</t>
  </si>
  <si>
    <t>Bahn 4</t>
  </si>
  <si>
    <t>Sen weibl B 6</t>
  </si>
  <si>
    <t>Sen weibl B 5</t>
  </si>
  <si>
    <t>Sen mä B 6</t>
  </si>
  <si>
    <t>Sen mä B 5</t>
  </si>
  <si>
    <t>Junioren 8</t>
  </si>
  <si>
    <t>Junioren 7</t>
  </si>
  <si>
    <t>Junioren 6</t>
  </si>
  <si>
    <t>Junioren 5</t>
  </si>
  <si>
    <t>Sen weibl A 6</t>
  </si>
  <si>
    <t>Sen weibl A 5</t>
  </si>
  <si>
    <t>Sen mä A 6</t>
  </si>
  <si>
    <t>Sen mä A 5</t>
  </si>
  <si>
    <t>Juniorinnen 6</t>
  </si>
  <si>
    <t>Juniorinnen 5</t>
  </si>
  <si>
    <t>Sen weibl B 4</t>
  </si>
  <si>
    <t>Sen weibl B 3</t>
  </si>
  <si>
    <t>Sen mä B 4</t>
  </si>
  <si>
    <t>Sen mä B 3</t>
  </si>
  <si>
    <t>Sen weibl A 4</t>
  </si>
  <si>
    <t>Sen weibl A 3</t>
  </si>
  <si>
    <t>Sen mä A 4</t>
  </si>
  <si>
    <t>Sen mä  A 3</t>
  </si>
  <si>
    <t>Junioren 4</t>
  </si>
  <si>
    <t>Junioren 3</t>
  </si>
  <si>
    <t>Junioren 2</t>
  </si>
  <si>
    <t>Junioren 1</t>
  </si>
  <si>
    <t>Juniorinnen 4</t>
  </si>
  <si>
    <t>Juniorinnen 3</t>
  </si>
  <si>
    <t>Sen weibl B 2</t>
  </si>
  <si>
    <t>Sen weibl B 1</t>
  </si>
  <si>
    <t>Sen mä B 2</t>
  </si>
  <si>
    <t>Sen mä B 1</t>
  </si>
  <si>
    <t>Sen weibl A 2</t>
  </si>
  <si>
    <t>Sen weibl A 1</t>
  </si>
  <si>
    <t>Sen mä A 2</t>
  </si>
  <si>
    <t>Sen mä A 1</t>
  </si>
  <si>
    <t>Juniorinnen 2</t>
  </si>
  <si>
    <t>Juniorinnen 1</t>
  </si>
  <si>
    <t>Juniorinnen:</t>
  </si>
  <si>
    <t>Seniorinnen B:</t>
  </si>
  <si>
    <t>Senioren A:</t>
  </si>
  <si>
    <t xml:space="preserve">Senioren B: </t>
  </si>
  <si>
    <t>Junioren:</t>
  </si>
  <si>
    <t>Hilfsspalten für Rangberechnung</t>
  </si>
  <si>
    <t>Seniorinnen A:</t>
  </si>
  <si>
    <t>KSV Dresden-Leuben</t>
  </si>
  <si>
    <t>Männer</t>
  </si>
  <si>
    <t>Frauen</t>
  </si>
  <si>
    <t>Bahn 9</t>
  </si>
  <si>
    <t>Bahn 10</t>
  </si>
  <si>
    <t>Bahn 11</t>
  </si>
  <si>
    <t>Bahn 12</t>
  </si>
  <si>
    <t>Endlauf  Bahnen 1 - 2</t>
  </si>
  <si>
    <t>Frauen 6</t>
  </si>
  <si>
    <t>Frauen 5</t>
  </si>
  <si>
    <t>Frauen 4</t>
  </si>
  <si>
    <t>Frauen 3</t>
  </si>
  <si>
    <t>Frauen 2</t>
  </si>
  <si>
    <t>Frauen 1</t>
  </si>
  <si>
    <t>Männer 8</t>
  </si>
  <si>
    <t>Männer 7</t>
  </si>
  <si>
    <t>Männer 6</t>
  </si>
  <si>
    <t>Männer 5</t>
  </si>
  <si>
    <t>Männer 4</t>
  </si>
  <si>
    <t>Männer 3</t>
  </si>
  <si>
    <t>Männer 2</t>
  </si>
  <si>
    <t>Männer 1</t>
  </si>
  <si>
    <t>Frauen:</t>
  </si>
  <si>
    <t>Männer:</t>
  </si>
  <si>
    <t>zur Vorrunde der Landeseinzelmeisterschaft qualifiziert:</t>
  </si>
  <si>
    <t>Es werden keine gesonderten Einladungen ausgegeben.</t>
  </si>
  <si>
    <t xml:space="preserve">Sportfreundinnen und Sportfreunde, die für </t>
  </si>
  <si>
    <t>die LEM qualifiziert sind, bzw. sich heute qualifiziert haben,</t>
  </si>
  <si>
    <t xml:space="preserve">   sachsenkegler.info</t>
  </si>
  <si>
    <t>erfahren ihre Startzeiten auf der Internetseite des KVS</t>
  </si>
  <si>
    <t>Sen mä C 6</t>
  </si>
  <si>
    <t>Sen mä C 5</t>
  </si>
  <si>
    <t>Sen weibl C 6</t>
  </si>
  <si>
    <t>Sen mä C 4</t>
  </si>
  <si>
    <t>Sen mä C 3</t>
  </si>
  <si>
    <t>Sen weibl C 4</t>
  </si>
  <si>
    <t>Sen mä C 2</t>
  </si>
  <si>
    <t>Sen mä C 1</t>
  </si>
  <si>
    <t>Sen weibl C 2</t>
  </si>
  <si>
    <t>Siegerehrung</t>
  </si>
  <si>
    <t>Sen weibl C 5</t>
  </si>
  <si>
    <t>Sen weibl C 3</t>
  </si>
  <si>
    <t>Sen weibl C 1</t>
  </si>
  <si>
    <t>Marcel Weist</t>
  </si>
  <si>
    <t>SG Medizin Großschweidnitz</t>
  </si>
  <si>
    <t>Natalie Hey</t>
  </si>
  <si>
    <t>SV Motor Mickten-Dresden</t>
  </si>
  <si>
    <t>SV Dresden-Neustadt 1950</t>
  </si>
  <si>
    <t>Seniorinnen C</t>
  </si>
  <si>
    <t>Senioren C</t>
  </si>
  <si>
    <t>Endlauf  Bahnen 9 - 10</t>
  </si>
  <si>
    <t>Endlauf  Bahnen 11 - 12</t>
  </si>
  <si>
    <t>Bahnen 1 - 2</t>
  </si>
  <si>
    <t>Bahnen 3 - 4</t>
  </si>
  <si>
    <t>13.30</t>
  </si>
  <si>
    <t>Nadine Pussehl</t>
  </si>
  <si>
    <t>SV Med. Bad Gottleuba</t>
  </si>
  <si>
    <t>KSV Neustadt</t>
  </si>
  <si>
    <t>Claudia Müller</t>
  </si>
  <si>
    <t>SV Pesterwitz</t>
  </si>
  <si>
    <t>Silvia Burkhardt</t>
  </si>
  <si>
    <t>SV Wacker Mohorn</t>
  </si>
  <si>
    <t>Angelika Dürsel</t>
  </si>
  <si>
    <t>Dorfhainer SV</t>
  </si>
  <si>
    <t>Herman Ilgen</t>
  </si>
  <si>
    <t>SV Lok Nossen</t>
  </si>
  <si>
    <t>SG Med. Großschweidnitz</t>
  </si>
  <si>
    <t>Michael Kubitz</t>
  </si>
  <si>
    <t>KSV Neueibau</t>
  </si>
  <si>
    <t>Renate Junge</t>
  </si>
  <si>
    <t>KSV 90 Neugersdorf</t>
  </si>
  <si>
    <t>Ullrich Pillack</t>
  </si>
  <si>
    <t>MSV 04 Bautzen</t>
  </si>
  <si>
    <t>Toni Schulze</t>
  </si>
  <si>
    <t>Thonberger SC 1931</t>
  </si>
  <si>
    <t>KSV Ottendorf-Okrilla</t>
  </si>
  <si>
    <t>SG Turbine Lauta</t>
  </si>
  <si>
    <t>Tobias Hübner</t>
  </si>
  <si>
    <t>GSV Bautzen 1990</t>
  </si>
  <si>
    <t>Jürgen Ulrich</t>
  </si>
  <si>
    <t>SV 1896 Großdubrau</t>
  </si>
  <si>
    <t>Georg Scheede</t>
  </si>
  <si>
    <t>ESV Lok Hoyerswerda</t>
  </si>
  <si>
    <t>Dieter Michler</t>
  </si>
  <si>
    <t>KV Bautzen West</t>
  </si>
  <si>
    <t>Klaus Richter</t>
  </si>
  <si>
    <t>Werner Scholz</t>
  </si>
  <si>
    <t>Monika Bogner</t>
  </si>
  <si>
    <t>MSV Bautzen 04</t>
  </si>
  <si>
    <t>ESV Lok Dresden</t>
  </si>
  <si>
    <t>Margitta Jacob</t>
  </si>
  <si>
    <t>Angela Mertz</t>
  </si>
  <si>
    <t>Stefan Hey</t>
  </si>
  <si>
    <t>Adriana Hey</t>
  </si>
  <si>
    <t>Lisa Richter</t>
  </si>
  <si>
    <t>Senniorinnen A</t>
  </si>
  <si>
    <r>
      <t>3</t>
    </r>
    <r>
      <rPr>
        <sz val="10"/>
        <rFont val="Arial"/>
        <family val="2"/>
      </rPr>
      <t xml:space="preserve"> Starterinnen</t>
    </r>
  </si>
  <si>
    <t>Senniorinnen B</t>
  </si>
  <si>
    <t>2 Starterinnen</t>
  </si>
  <si>
    <t>Seniorinnen A, B, C</t>
  </si>
  <si>
    <t>Senniorinnen C</t>
  </si>
  <si>
    <t>Sennioren A</t>
  </si>
  <si>
    <t>Sennioren B</t>
  </si>
  <si>
    <t>Sennioren C</t>
  </si>
  <si>
    <t xml:space="preserve">Senioren </t>
  </si>
  <si>
    <t>A, B, C</t>
  </si>
  <si>
    <t>2 Starter</t>
  </si>
  <si>
    <t>gespielt werden 120 Wurf</t>
  </si>
  <si>
    <t>gespielt werden jeweils 120 Wurf</t>
  </si>
  <si>
    <t xml:space="preserve">Frauen           </t>
  </si>
  <si>
    <r>
      <t>Juniorinnen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</si>
  <si>
    <t>3 Starter</t>
  </si>
  <si>
    <t>gespielt werden 200 Wurf</t>
  </si>
  <si>
    <t>Herbert Schneider</t>
  </si>
  <si>
    <r>
      <t xml:space="preserve">Qualifikation zur </t>
    </r>
    <r>
      <rPr>
        <b/>
        <sz val="11"/>
        <color indexed="10"/>
        <rFont val="Arial"/>
        <family val="2"/>
      </rPr>
      <t xml:space="preserve">LEM-Vorrunde </t>
    </r>
  </si>
  <si>
    <t>Senn. A, B; Sen. A,B</t>
  </si>
  <si>
    <t>Folgende Sportfreundinnen und -freunde haben sich voraussichtlich</t>
  </si>
  <si>
    <r>
      <t xml:space="preserve">Bahn: </t>
    </r>
    <r>
      <rPr>
        <b/>
        <sz val="11"/>
        <rFont val="Arial"/>
        <family val="2"/>
      </rPr>
      <t>SV Traktor Priestewitz</t>
    </r>
  </si>
  <si>
    <t>Disziplin: Classic  am 07.02. / 22.02.2015</t>
  </si>
  <si>
    <t>Zeitplan EL OKV -  EM 2015</t>
  </si>
  <si>
    <t xml:space="preserve">im </t>
  </si>
  <si>
    <t xml:space="preserve">           09.05.2015</t>
  </si>
  <si>
    <t xml:space="preserve">09.05.2015                 im </t>
  </si>
  <si>
    <t>3 Starterinnen</t>
  </si>
  <si>
    <t>Männer 200</t>
  </si>
  <si>
    <t>Junioren 200</t>
  </si>
  <si>
    <t xml:space="preserve">           01.05.2015   Senn. C; Sen C</t>
  </si>
  <si>
    <t xml:space="preserve">           02.05.2015</t>
  </si>
  <si>
    <t xml:space="preserve">am 03.05.2014   in </t>
  </si>
  <si>
    <t xml:space="preserve">Endläufe LEM:          am 03.05.2015 in </t>
  </si>
  <si>
    <t>Männer 200 Wurf</t>
  </si>
  <si>
    <t>Endlauf  Bahnen 9-12</t>
  </si>
  <si>
    <r>
      <t xml:space="preserve">Bahn: </t>
    </r>
    <r>
      <rPr>
        <b/>
        <sz val="11"/>
        <rFont val="Arial"/>
        <family val="2"/>
      </rPr>
      <t>TSV B-W Gröditz</t>
    </r>
  </si>
  <si>
    <t>Junioren  200 Wurf</t>
  </si>
  <si>
    <t xml:space="preserve">      OKV - Einzelmeisterschaften   2015</t>
  </si>
  <si>
    <t>Disziplin: Classic  am 08.02. / 22.02.2015</t>
  </si>
  <si>
    <r>
      <t xml:space="preserve">Bahn: </t>
    </r>
    <r>
      <rPr>
        <b/>
        <sz val="11"/>
        <rFont val="Arial"/>
        <family val="2"/>
      </rPr>
      <t>SC Riesa</t>
    </r>
  </si>
  <si>
    <t>Endlauf  Bahnen 3 - 4</t>
  </si>
  <si>
    <t>Ansetzungen Endläufe OKV Einzelmeisterschaft am 22.02.2015</t>
  </si>
  <si>
    <t>Bahnen 9 - 10</t>
  </si>
  <si>
    <r>
      <t xml:space="preserve">Endläufe am </t>
    </r>
    <r>
      <rPr>
        <b/>
        <sz val="14"/>
        <rFont val="Arial"/>
        <family val="2"/>
      </rPr>
      <t>10.05.2015</t>
    </r>
    <r>
      <rPr>
        <b/>
        <sz val="12"/>
        <rFont val="Arial"/>
        <family val="2"/>
      </rPr>
      <t xml:space="preserve">   </t>
    </r>
  </si>
  <si>
    <t>OKV - Einzelmeisterschaften 2015 - Männer / Junioren 120</t>
  </si>
  <si>
    <t>Disziplin: Classic  am 07.02.2015</t>
  </si>
  <si>
    <r>
      <t xml:space="preserve">Bahn: </t>
    </r>
    <r>
      <rPr>
        <b/>
        <sz val="11"/>
        <rFont val="Arial"/>
        <family val="2"/>
      </rPr>
      <t>ESV Lok Wülknitz</t>
    </r>
  </si>
  <si>
    <t>Veit Schwarz</t>
  </si>
  <si>
    <t>ESV Lok Wülknitz</t>
  </si>
  <si>
    <t>Veit Beutekamp</t>
  </si>
  <si>
    <t>TuS Weinböhla</t>
  </si>
  <si>
    <t>Die Viertelfinale finden</t>
  </si>
  <si>
    <t>16.20 Uhr und 18.10 Uhr statt.</t>
  </si>
  <si>
    <t>Thomas Reichelt</t>
  </si>
  <si>
    <t>SV Aufbau Riesa</t>
  </si>
  <si>
    <t>Ansetzungen unter Arbeitsblatt "Finale Mä 120"</t>
  </si>
  <si>
    <t>Frank Rüger</t>
  </si>
  <si>
    <t>SG Einheit Dresden-Mitte</t>
  </si>
  <si>
    <t>Robert Nake</t>
  </si>
  <si>
    <t>Dresdner SV 1910</t>
  </si>
  <si>
    <t>Alexander Grimmer</t>
  </si>
  <si>
    <t>Kegelfreunde Dresden</t>
  </si>
  <si>
    <t>Marcus Kristmann</t>
  </si>
  <si>
    <t>Liebstädter SV</t>
  </si>
  <si>
    <t>Tom Helbig</t>
  </si>
  <si>
    <t>ESV Lok Pirna</t>
  </si>
  <si>
    <t>Frank Kleesaat</t>
  </si>
  <si>
    <t>Maik Scheibe</t>
  </si>
  <si>
    <t>SV Biehla-Cunnersdorf</t>
  </si>
  <si>
    <t>Torsten Schäfer</t>
  </si>
  <si>
    <t>TSV 1865 Ohorn</t>
  </si>
  <si>
    <t>Andreas Heinisch</t>
  </si>
  <si>
    <t>Baruther SV</t>
  </si>
  <si>
    <t>Silvio Geschke</t>
  </si>
  <si>
    <t>Post SV Görlitz</t>
  </si>
  <si>
    <t>Alexander Heym</t>
  </si>
  <si>
    <t>SV 90 Uhsmannsdorf</t>
  </si>
  <si>
    <t>René Hell</t>
  </si>
  <si>
    <t>KSV Neißetal Görlitz</t>
  </si>
  <si>
    <t>Kevin Seemann</t>
  </si>
  <si>
    <t>SG Canitz</t>
  </si>
  <si>
    <t>Daniel Pappermann</t>
  </si>
  <si>
    <t>SSV Lommatzsch 1923</t>
  </si>
  <si>
    <t>15.25 Uhr und 17.15 Uhr statt.</t>
  </si>
  <si>
    <t>Benjamin Wustrack</t>
  </si>
  <si>
    <t>Ansetzungen unter Arbeitsblatt "Finale Ju 120"</t>
  </si>
  <si>
    <t>Oliver Gnepper</t>
  </si>
  <si>
    <t>Tony Hannusch</t>
  </si>
  <si>
    <t>Radeberger SV</t>
  </si>
  <si>
    <t>Florian Gnepper</t>
  </si>
  <si>
    <t>Robert Weißmann</t>
  </si>
  <si>
    <t>Martin Prechtel</t>
  </si>
  <si>
    <t>SG Lückerdorf-Gelenau</t>
  </si>
  <si>
    <t>Felix Prechtel</t>
  </si>
  <si>
    <t>Sven Kämmerer</t>
  </si>
  <si>
    <t>KV Bautzen 1951</t>
  </si>
  <si>
    <t>Matthias Opitz</t>
  </si>
  <si>
    <t>Königswarthaer SV</t>
  </si>
  <si>
    <t>Junioren 13</t>
  </si>
  <si>
    <t>M Jr 13</t>
  </si>
  <si>
    <t>Junioren 14</t>
  </si>
  <si>
    <t>M Jr 14</t>
  </si>
  <si>
    <t>Junioren 15</t>
  </si>
  <si>
    <t>M Jr 15</t>
  </si>
  <si>
    <t>Junioren 16</t>
  </si>
  <si>
    <t>M Jr 16</t>
  </si>
  <si>
    <t xml:space="preserve">      OKV - Einzelmeisterschaften   2015 - 120 Wurf Männer Finalrunden</t>
  </si>
  <si>
    <t>VF in Wülknitz am 07.02.2015</t>
  </si>
  <si>
    <t>HF in Bautzen (MSV Sportpark) am 22.02.2015</t>
  </si>
  <si>
    <t>Finale in Bautzen (MSV Sportpark) am 22.02.2015</t>
  </si>
  <si>
    <t>Name / Verein</t>
  </si>
  <si>
    <t>Vol</t>
  </si>
  <si>
    <t>Abr</t>
  </si>
  <si>
    <t>Fw</t>
  </si>
  <si>
    <t>Ges</t>
  </si>
  <si>
    <t>SP</t>
  </si>
  <si>
    <t>16:20 Uhr Viertelfinale 1: VL  8 : VL 1</t>
  </si>
  <si>
    <t>10:00 Uhr Halbfinale 1: Sieger VF 1 : Sieger VF 3</t>
  </si>
  <si>
    <t>16:20 Uhr Viertelfinale 2: VL  6 : VL 3</t>
  </si>
  <si>
    <t>11:30 Uhr Finale: Sieger HF 1 : Sieger HF 2</t>
  </si>
  <si>
    <t>18:10 Uhr Viertelfinale 3: VL  5 : VL 4</t>
  </si>
  <si>
    <t>10:00 Uhr Halbfinale 2: Sieger VF 2 : Sieger VF 4</t>
  </si>
  <si>
    <t>18:10 Uhr Viertelfinale 4: VL  7 : VL 2</t>
  </si>
  <si>
    <t xml:space="preserve">      OKV - Einzelmeisterschaften   2015 - 120 Wurf Junioren Finalrunden</t>
  </si>
  <si>
    <t>15:25 Uhr Viertelfinale 1: VL  8 : VL 1</t>
  </si>
  <si>
    <t>09:00 Uhr Halbfinale 1: Sieger VF 1 : Sieger VF 3</t>
  </si>
  <si>
    <t>15:25 Uhr Viertelfinale 2: VL  6 : VL 3</t>
  </si>
  <si>
    <t>11:00 Uhr Finale: Sieger HF 1 : Sieger HF 2</t>
  </si>
  <si>
    <t>17:15 Uhr Viertelfinale 3: VL  5 : VL 4</t>
  </si>
  <si>
    <t>09:00 Uhr Halbfinale 2: Sieger VF 2 : Sieger VF 4</t>
  </si>
  <si>
    <t>17:15 Uhr Viertelfinale 4: VL  7 : VL 2</t>
  </si>
  <si>
    <t>Bernd Ellert</t>
  </si>
  <si>
    <t>KSV Sebnitz</t>
  </si>
  <si>
    <t>Holger Feldmann</t>
  </si>
  <si>
    <t>BSV Chemie Radebeul</t>
  </si>
  <si>
    <t>Frank Thiele</t>
  </si>
  <si>
    <t>TSC Blau-Weiß Gröditz</t>
  </si>
  <si>
    <t>Mirko Knöpchen</t>
  </si>
  <si>
    <t>KSV 1991  Freital</t>
  </si>
  <si>
    <t>Uwe Wittig</t>
  </si>
  <si>
    <t>SV Pirna Süd</t>
  </si>
  <si>
    <t>Detlef Anders</t>
  </si>
  <si>
    <t>Königsbrücker KV Weiß-Rot</t>
  </si>
  <si>
    <t>Falk Düring</t>
  </si>
  <si>
    <t>Rainer Hauffe</t>
  </si>
  <si>
    <t>Achmet Altus</t>
  </si>
  <si>
    <t>Michael Müllerlei</t>
  </si>
  <si>
    <t>KSV Neugersdorf</t>
  </si>
  <si>
    <t>Andreas Schweda</t>
  </si>
  <si>
    <t>SC Riesa</t>
  </si>
  <si>
    <t>Bernd Köhler</t>
  </si>
  <si>
    <t>SV Motor Sörnewitz</t>
  </si>
  <si>
    <t>Michael Gärtner</t>
  </si>
  <si>
    <t>SV Dresden-Neustadt</t>
  </si>
  <si>
    <t>Andreas Hinze</t>
  </si>
  <si>
    <t>Volker Zechel</t>
  </si>
  <si>
    <t>Frank Spielvogel</t>
  </si>
  <si>
    <t>SG Grumbach</t>
  </si>
  <si>
    <t>Enrico Hauswald</t>
  </si>
  <si>
    <t>SG Lückersdorf-Gelenau</t>
  </si>
  <si>
    <t>Rainer Eichler</t>
  </si>
  <si>
    <t>SV Bautzen 04</t>
  </si>
  <si>
    <t>Steffen Wagner</t>
  </si>
  <si>
    <t>KSV Neubau</t>
  </si>
  <si>
    <t>Uwe Heinrich</t>
  </si>
  <si>
    <t>TSV Großschöna</t>
  </si>
  <si>
    <t>Lutz Antrag</t>
  </si>
  <si>
    <t>entschuldigt</t>
  </si>
  <si>
    <t>Jürgen Züchner</t>
  </si>
  <si>
    <t>Achim Schwandke</t>
  </si>
  <si>
    <t>KSC Chemie Nünchritz</t>
  </si>
  <si>
    <t>Eberhard Walther</t>
  </si>
  <si>
    <t>Günter Roschig</t>
  </si>
  <si>
    <t>Karl-Heinz Richter</t>
  </si>
  <si>
    <t>Hans-Jürgen Lehmann</t>
  </si>
  <si>
    <t>EberdNawroth</t>
  </si>
  <si>
    <t>Max-Werner Brinner</t>
  </si>
  <si>
    <t>Wolfgang Krone</t>
  </si>
  <si>
    <t>SSV Stahl Rietschen</t>
  </si>
  <si>
    <t>Jürgen Kunow</t>
  </si>
  <si>
    <t>SV Traktor Priestewitz</t>
  </si>
  <si>
    <t>Hellmut Kaden</t>
  </si>
  <si>
    <t>TSV 1862 Radeburg</t>
  </si>
  <si>
    <t>Siegfried Koch</t>
  </si>
  <si>
    <t>SV TuR Dresden</t>
  </si>
  <si>
    <t>Uwe Aloè</t>
  </si>
  <si>
    <t>SSV Turbine Dresden</t>
  </si>
  <si>
    <t>Detlev Grunert</t>
  </si>
  <si>
    <t>Hans-Joachim Lederer</t>
  </si>
  <si>
    <t>Dieter Rudolf</t>
  </si>
  <si>
    <t>TSG Bernsdorf</t>
  </si>
  <si>
    <t>Hans-Jürgen Weber</t>
  </si>
  <si>
    <t>Hans-Uwe Peuker</t>
  </si>
  <si>
    <t>TSG Olbersdorf</t>
  </si>
  <si>
    <t>Günter Kiesling</t>
  </si>
  <si>
    <t>Wolfgang Fritzsche</t>
  </si>
  <si>
    <t>SV Stauchitz 47</t>
  </si>
  <si>
    <t>Hans Sallwey</t>
  </si>
  <si>
    <t>Rolf Hildebrandt</t>
  </si>
  <si>
    <t>Fortschritt Pirna</t>
  </si>
  <si>
    <t>Manfred Bohländer</t>
  </si>
  <si>
    <t>KV Bautzen1951</t>
  </si>
  <si>
    <t>Werner Köckritz</t>
  </si>
  <si>
    <t>Rainer Wrobel</t>
  </si>
  <si>
    <t>SC Hoyerswerda</t>
  </si>
  <si>
    <t>Peter Raditzky</t>
  </si>
  <si>
    <t>ISG Hagenwerda</t>
  </si>
  <si>
    <t>Walter Gruber</t>
  </si>
  <si>
    <t>Gotthard Schönwitz</t>
  </si>
  <si>
    <t>KSV 47 Hoyerswerda</t>
  </si>
  <si>
    <t>Rolf-Peter Fritsch</t>
  </si>
  <si>
    <t>Jürgen Winkler</t>
  </si>
  <si>
    <t>Günter Rothe</t>
  </si>
  <si>
    <t>Peter Rabe</t>
  </si>
  <si>
    <t>KSV Empor Zittau</t>
  </si>
  <si>
    <t>Gottfried Reichelt</t>
  </si>
  <si>
    <t>Alfons Westphal</t>
  </si>
  <si>
    <t>KSV Heidenau</t>
  </si>
  <si>
    <t>Eberhard Berger</t>
  </si>
  <si>
    <t>Ursula Engelmann</t>
  </si>
  <si>
    <t>SSV Planeta Radebeul</t>
  </si>
  <si>
    <t>Margit Beyer</t>
  </si>
  <si>
    <t>SV Thiendorf</t>
  </si>
  <si>
    <t>Roswitha Kühne</t>
  </si>
  <si>
    <t>Chistel Kotte</t>
  </si>
  <si>
    <t>Ria Guhr</t>
  </si>
  <si>
    <t>KSV Pulsnitz</t>
  </si>
  <si>
    <t>Ingrid Schönfeld</t>
  </si>
  <si>
    <t>Renate Zyka</t>
  </si>
  <si>
    <t>Erika Noack</t>
  </si>
  <si>
    <t>TSG Boxwerg/Weißwasseer</t>
  </si>
  <si>
    <t>Christel Stey</t>
  </si>
  <si>
    <t>SV Großdubrau</t>
  </si>
  <si>
    <t>KSV Leuben</t>
  </si>
  <si>
    <t>Marion Grahl</t>
  </si>
  <si>
    <t>Inge Hiller</t>
  </si>
  <si>
    <t xml:space="preserve"> </t>
  </si>
  <si>
    <t>Doris Hähner</t>
  </si>
  <si>
    <t>SV Motor Großenhain</t>
  </si>
  <si>
    <t>Annemarie Schnobl</t>
  </si>
  <si>
    <t>Johanna Eckhold</t>
  </si>
  <si>
    <t>Marlie Kleber</t>
  </si>
  <si>
    <t>SG Stahl Schmiedeberg</t>
  </si>
  <si>
    <t>Ursula Bartusch</t>
  </si>
  <si>
    <t>Ruth Schurig</t>
  </si>
  <si>
    <t>Christine Herrig</t>
  </si>
  <si>
    <t>Martina Schwabe</t>
  </si>
  <si>
    <t>ESV Lok Riesa</t>
  </si>
  <si>
    <t>Bettina Damm</t>
  </si>
  <si>
    <t>Ingrid Stephan</t>
  </si>
  <si>
    <t>Ilona Grauert</t>
  </si>
  <si>
    <t>Rosita Appelt</t>
  </si>
  <si>
    <t>Waltraut Hobrack</t>
  </si>
  <si>
    <t>MSVBautzen 04</t>
  </si>
  <si>
    <t>Ilona Reinhardt</t>
  </si>
  <si>
    <t>Medizin Großschweidnitz</t>
  </si>
  <si>
    <t>Christine Zeidler</t>
  </si>
  <si>
    <t>Kersti Friese</t>
  </si>
  <si>
    <t>Birgit Höse</t>
  </si>
  <si>
    <t>Monika Grundmann</t>
  </si>
  <si>
    <t>Hannelore Müller</t>
  </si>
  <si>
    <t>Gudrun Naumann</t>
  </si>
  <si>
    <t xml:space="preserve">Inge Zieger </t>
  </si>
  <si>
    <t>Renate Pohl</t>
  </si>
  <si>
    <t>Jutta Grunert</t>
  </si>
  <si>
    <t>Jutta Stazbach</t>
  </si>
  <si>
    <t>Helga Schröder</t>
  </si>
  <si>
    <t>Christel Bildhoff</t>
  </si>
  <si>
    <t>Kerstin Ludwig</t>
  </si>
  <si>
    <t>Sybille Mayer</t>
  </si>
  <si>
    <t>Keistin Maroldt</t>
  </si>
  <si>
    <t>Sabine Soisch</t>
  </si>
  <si>
    <t>Anita Jurke</t>
  </si>
  <si>
    <t>Carmen Herkner</t>
  </si>
  <si>
    <t>Steffi Reichelt</t>
  </si>
  <si>
    <t>Petra Wohlf</t>
  </si>
  <si>
    <t>KV Blau-Weiß 99 Rodewitz/Hochkirch</t>
  </si>
  <si>
    <t>Sabine Preißler</t>
  </si>
  <si>
    <t>Marion Maisl</t>
  </si>
  <si>
    <t>SV Motor Mickten Dresden</t>
  </si>
  <si>
    <t>Ute Richter</t>
  </si>
  <si>
    <t>SV Turbine Dresden</t>
  </si>
  <si>
    <t>Ingrid Tischer</t>
  </si>
  <si>
    <t>TSG Lawalde</t>
  </si>
  <si>
    <t>Birgit Peikert</t>
  </si>
  <si>
    <t>Rosmarie Fechtel</t>
  </si>
  <si>
    <t>Anke Freytag</t>
  </si>
  <si>
    <t>Kerstin Otte</t>
  </si>
  <si>
    <t>Elke Groß</t>
  </si>
  <si>
    <t>Lisa Krause</t>
  </si>
  <si>
    <t>SV Helios 24 Dresden</t>
  </si>
  <si>
    <t>Cornelia Wolf</t>
  </si>
  <si>
    <t>Diana Seidel</t>
  </si>
  <si>
    <t>Lisa Petzold</t>
  </si>
  <si>
    <t>Katja Böhme</t>
  </si>
  <si>
    <t>Aline Bauer</t>
  </si>
  <si>
    <t>TSV Blau-Weiß Gröditz</t>
  </si>
  <si>
    <t>Natalie Peukert</t>
  </si>
  <si>
    <t>SV Bad Gottleuba</t>
  </si>
  <si>
    <t>Mareen Dölling</t>
  </si>
  <si>
    <t>TSV Blau-Gelb Weißenberg/Gröditz</t>
  </si>
  <si>
    <t>Jasmin Heinrich</t>
  </si>
  <si>
    <t>Franziska Thiel</t>
  </si>
  <si>
    <t>Sandra Fritzsche</t>
  </si>
  <si>
    <t>Sylke Niedrich</t>
  </si>
  <si>
    <t>Annett Reumschüssel</t>
  </si>
  <si>
    <t>Ines Winkler</t>
  </si>
  <si>
    <t>Susanne Schierz</t>
  </si>
  <si>
    <t>Grit Ehren</t>
  </si>
  <si>
    <t>Betty Wagner</t>
  </si>
  <si>
    <t xml:space="preserve">Katleen Rülke </t>
  </si>
  <si>
    <t>Sandra Kirsten</t>
  </si>
  <si>
    <t>Stephanie Winkler</t>
  </si>
  <si>
    <t>Peggy Lorenz</t>
  </si>
  <si>
    <t>Susanne Schaks</t>
  </si>
  <si>
    <t>SV Fortschritt Pirna</t>
  </si>
  <si>
    <t>Heike Liebsch</t>
  </si>
  <si>
    <t>KSV 93 Sebnitz</t>
  </si>
  <si>
    <t>Anne Michler</t>
  </si>
  <si>
    <t>Bettina  Huschto</t>
  </si>
  <si>
    <t>Markus Hähne</t>
  </si>
  <si>
    <t>SV Traktor Pristewitz</t>
  </si>
  <si>
    <t>Sirko Hohlfeld</t>
  </si>
  <si>
    <t>Eric Hanisch</t>
  </si>
  <si>
    <t>Eric Breiting</t>
  </si>
  <si>
    <t>Kegelfreunde Zeithain</t>
  </si>
  <si>
    <t>Robert Hinkelmann</t>
  </si>
  <si>
    <t>Sylvio Riedel</t>
  </si>
  <si>
    <t>Vincent Paulo</t>
  </si>
  <si>
    <t>SV Stahl Rietschen</t>
  </si>
  <si>
    <t>Dennis Stiller</t>
  </si>
  <si>
    <t>Lukas Niese</t>
  </si>
  <si>
    <t>SG Kreinitz</t>
  </si>
  <si>
    <t>Michael Ziegert</t>
  </si>
  <si>
    <t>Henry Ludwig</t>
  </si>
  <si>
    <t>Kevin Philipp</t>
  </si>
  <si>
    <t>Liebstadt SV</t>
  </si>
  <si>
    <t>Patrick Berger</t>
  </si>
  <si>
    <t>Sören Krönert</t>
  </si>
  <si>
    <t>Kevin Nagy</t>
  </si>
  <si>
    <t>Sebastian Heinrich</t>
  </si>
  <si>
    <t>Hirschfelder SV</t>
  </si>
  <si>
    <t>Justin Gratz</t>
  </si>
  <si>
    <t>Matthias Prinz</t>
  </si>
  <si>
    <t>Michael Wolf</t>
  </si>
  <si>
    <t>Torsten Zeibig</t>
  </si>
  <si>
    <t>Daniel Brade</t>
  </si>
  <si>
    <t>SV Ulbersdorf</t>
  </si>
  <si>
    <t>Steffen Hübner</t>
  </si>
  <si>
    <t>GSV Bautzen</t>
  </si>
  <si>
    <t>Stephan Ronge</t>
  </si>
  <si>
    <t>Renè Stiewert</t>
  </si>
  <si>
    <t>Hirchfelder SV</t>
  </si>
  <si>
    <t>Stefan Hayn</t>
  </si>
  <si>
    <t>Martin Pöhls</t>
  </si>
  <si>
    <t>TSV Blau Weiß Gröditz</t>
  </si>
  <si>
    <t>Torsten Hanisch</t>
  </si>
  <si>
    <t>Danilo Friedrich</t>
  </si>
  <si>
    <t>Rodewitz/Hochkirch</t>
  </si>
  <si>
    <t>Pierre Knobloch</t>
  </si>
  <si>
    <t>SV Empor Tröbigau</t>
  </si>
  <si>
    <t xml:space="preserve">Thomas Hilbrich </t>
  </si>
  <si>
    <t>Holger Nikolaus</t>
  </si>
  <si>
    <t>Stephan Schröder</t>
  </si>
  <si>
    <t>Oliver Gärtner</t>
  </si>
  <si>
    <t>Tiemo Naumann</t>
  </si>
  <si>
    <t>Olaf Schurig</t>
  </si>
  <si>
    <t>SG Kleinröhrdorf</t>
  </si>
  <si>
    <t>MSV B-W  Kreckwitz</t>
  </si>
  <si>
    <t>Marcel Schubert</t>
  </si>
  <si>
    <t>SV Koweg Görlitz</t>
  </si>
  <si>
    <t>Falko Wunderlich</t>
  </si>
  <si>
    <t>Alexander Schubert</t>
  </si>
  <si>
    <t>Manuel Baß</t>
  </si>
  <si>
    <t>Marcus Pappermann</t>
  </si>
  <si>
    <t>Johannes Oddoy</t>
  </si>
  <si>
    <t>SV</t>
  </si>
  <si>
    <t>Judith Anders</t>
  </si>
  <si>
    <t>SG Kleinröhrsdorf</t>
  </si>
  <si>
    <t>Isabell Ziegert</t>
  </si>
  <si>
    <t>Thonberger SC</t>
  </si>
  <si>
    <t>Gabriele Grimm</t>
  </si>
  <si>
    <t>ESV Dresden</t>
  </si>
  <si>
    <t>SV Grün-Weiß 90 Uhsmannsdorf</t>
  </si>
  <si>
    <t>Dominik Hommel</t>
  </si>
  <si>
    <t>SV Laußnitz</t>
  </si>
  <si>
    <t>Monika Otto</t>
  </si>
  <si>
    <t>Christa Dauer</t>
  </si>
  <si>
    <t>SV Uhsmannsdorf</t>
  </si>
  <si>
    <t>Ingit Unnasch</t>
  </si>
  <si>
    <t>Bärbel Schimeck</t>
  </si>
  <si>
    <t>Erhard Leupold</t>
  </si>
  <si>
    <t>KSV Dresden Tolkewitz</t>
  </si>
  <si>
    <t>Frank Tschuppan</t>
  </si>
  <si>
    <t>Hans-Joa.Tanzmann</t>
  </si>
  <si>
    <t>Bahnen 11 - 12</t>
  </si>
  <si>
    <t>Karsten Hähne</t>
  </si>
  <si>
    <t>Sn C</t>
  </si>
  <si>
    <t>Sn B</t>
  </si>
  <si>
    <t>Sn A</t>
  </si>
  <si>
    <t>Junn</t>
  </si>
  <si>
    <t>Jun</t>
  </si>
  <si>
    <t>Mä</t>
  </si>
  <si>
    <t>SV Motor Mickten-DD</t>
  </si>
  <si>
    <t>Fr</t>
  </si>
  <si>
    <t>Snn C</t>
  </si>
  <si>
    <t>Snn B</t>
  </si>
  <si>
    <t>Snn A</t>
  </si>
  <si>
    <t>SG Traktor Laußnitz</t>
  </si>
  <si>
    <t>Erik Hanisch</t>
  </si>
  <si>
    <t>Achmed Altus</t>
  </si>
  <si>
    <t>Platzierung:</t>
  </si>
  <si>
    <t>SV Motor-Mickten Dresden</t>
  </si>
  <si>
    <t>3. Platz ergibt sich aus Kegelergebnis Halbfinale!</t>
  </si>
  <si>
    <t>Vor Ort von allen Beteiligten festgelgt</t>
  </si>
  <si>
    <t>TSV 1859 Wehrsdorf</t>
  </si>
  <si>
    <t>aus 2014</t>
  </si>
  <si>
    <t>Jürgen Ullrich</t>
  </si>
  <si>
    <t>verhindert</t>
  </si>
  <si>
    <t>Vorname</t>
  </si>
  <si>
    <t>Penzholz</t>
  </si>
  <si>
    <t>Konrad</t>
  </si>
  <si>
    <t>Baruther SV 90</t>
  </si>
  <si>
    <t>Richter</t>
  </si>
  <si>
    <t>Moritz</t>
  </si>
  <si>
    <t>Röber</t>
  </si>
  <si>
    <t>Florian</t>
  </si>
  <si>
    <t>Maak</t>
  </si>
  <si>
    <t>Joseph</t>
  </si>
  <si>
    <t>Felix</t>
  </si>
  <si>
    <t>Hübner</t>
  </si>
  <si>
    <t>Manuel</t>
  </si>
  <si>
    <t>Stricker</t>
  </si>
  <si>
    <t>Tim</t>
  </si>
  <si>
    <t>Johne</t>
  </si>
  <si>
    <t>Tom</t>
  </si>
  <si>
    <t>C</t>
  </si>
  <si>
    <t>Pietsch</t>
  </si>
  <si>
    <t>Vanessa</t>
  </si>
  <si>
    <t>Sarah</t>
  </si>
  <si>
    <t>Schäfer</t>
  </si>
  <si>
    <t>Grit</t>
  </si>
  <si>
    <t>SV Rennersdorf</t>
  </si>
  <si>
    <t>Schmidt</t>
  </si>
  <si>
    <t>Ott</t>
  </si>
  <si>
    <t>Aline</t>
  </si>
  <si>
    <t>Wolf</t>
  </si>
  <si>
    <t>Lisa-Sophie</t>
  </si>
  <si>
    <t>Wolff</t>
  </si>
  <si>
    <t>Fanny</t>
  </si>
  <si>
    <t>Lehmann</t>
  </si>
  <si>
    <t>Schoele</t>
  </si>
  <si>
    <t>Marie</t>
  </si>
  <si>
    <t>Hornig</t>
  </si>
  <si>
    <t>Thea-Selina</t>
  </si>
  <si>
    <t>Gose</t>
  </si>
  <si>
    <t>Paul-Lukas</t>
  </si>
  <si>
    <t>Dietze</t>
  </si>
  <si>
    <t>Lucas</t>
  </si>
  <si>
    <t>Herbert</t>
  </si>
  <si>
    <t>Richard</t>
  </si>
  <si>
    <t>Schütze</t>
  </si>
  <si>
    <t>Zschieschang</t>
  </si>
  <si>
    <t>KV Grün-Weiß Zeißholz</t>
  </si>
  <si>
    <t>Burkhardt</t>
  </si>
  <si>
    <t>Sven</t>
  </si>
  <si>
    <t>Wehland</t>
  </si>
  <si>
    <t>Andreas</t>
  </si>
  <si>
    <t>Saskia</t>
  </si>
  <si>
    <t>Schöne</t>
  </si>
  <si>
    <t>Kokel</t>
  </si>
  <si>
    <t>Prüfer</t>
  </si>
  <si>
    <t>Mary</t>
  </si>
  <si>
    <t>SV Demitz-Thumitz</t>
  </si>
  <si>
    <t>Michaela</t>
  </si>
  <si>
    <t>Brühl</t>
  </si>
  <si>
    <t>Nadine</t>
  </si>
  <si>
    <t>Peine</t>
  </si>
  <si>
    <t>Caspar</t>
  </si>
  <si>
    <t>SV Fortschritt Großharthau</t>
  </si>
  <si>
    <t>Hofmann</t>
  </si>
  <si>
    <t>Zoé</t>
  </si>
  <si>
    <t>Urlaub</t>
  </si>
  <si>
    <t>Start-     Nummer</t>
  </si>
  <si>
    <t>Abräumer</t>
  </si>
  <si>
    <t>Fehlwurf</t>
  </si>
  <si>
    <t>Gesamt:</t>
  </si>
  <si>
    <t>Nico</t>
  </si>
  <si>
    <r>
      <t xml:space="preserve">Charlene </t>
    </r>
    <r>
      <rPr>
        <b/>
        <i/>
        <sz val="12"/>
        <color indexed="10"/>
        <rFont val="Arial"/>
        <family val="2"/>
      </rPr>
      <t>TV</t>
    </r>
  </si>
  <si>
    <r>
      <t xml:space="preserve">            Einzelmeisterschaften 2015   </t>
    </r>
    <r>
      <rPr>
        <b/>
        <i/>
        <u val="single"/>
        <sz val="20"/>
        <color indexed="18"/>
        <rFont val="Arial"/>
        <family val="2"/>
      </rPr>
      <t>Jugend U18</t>
    </r>
    <r>
      <rPr>
        <b/>
        <sz val="20"/>
        <color indexed="18"/>
        <rFont val="Arial"/>
        <family val="2"/>
      </rPr>
      <t xml:space="preserve">     Endrunde</t>
    </r>
  </si>
  <si>
    <t xml:space="preserve">                     Laußnitz    21.03.2015      Ergebnisse und Platzierung</t>
  </si>
  <si>
    <t>Ergebnis Vorrunde</t>
  </si>
  <si>
    <t>Ergebnis VR+ER</t>
  </si>
  <si>
    <t>Weiblich</t>
  </si>
  <si>
    <r>
      <t xml:space="preserve">                                                  </t>
    </r>
    <r>
      <rPr>
        <b/>
        <u val="single"/>
        <sz val="16"/>
        <rFont val="Arial"/>
        <family val="2"/>
      </rPr>
      <t>Männlich</t>
    </r>
  </si>
  <si>
    <t xml:space="preserve">Bei den weiblichen Starterinnen nehmen alle Teilnehmerinnen am Vorlauf zu Landeseinzelmeisterschaft teil, da die gekennzeichneten Spielerinnen sich über die Landesliga qualifiziert haben. </t>
  </si>
  <si>
    <t>Die Plätze 1-4 männlich, sowie Lucas Strauch als Titelverteidiger nehmen am Vorlauf der Landeseinzelmeisterschaft teil.</t>
  </si>
  <si>
    <t>Die Vorläufe zur LEM finden am 12.04.2015 in Brandis statt.</t>
  </si>
  <si>
    <r>
      <t xml:space="preserve">      Einzelmeisterschaften 2015   </t>
    </r>
    <r>
      <rPr>
        <b/>
        <i/>
        <u val="single"/>
        <sz val="20"/>
        <color indexed="18"/>
        <rFont val="Arial"/>
        <family val="2"/>
      </rPr>
      <t>Jugend U14</t>
    </r>
    <r>
      <rPr>
        <b/>
        <sz val="20"/>
        <color indexed="18"/>
        <rFont val="Arial"/>
        <family val="2"/>
      </rPr>
      <t xml:space="preserve">     Endrunde</t>
    </r>
  </si>
  <si>
    <t xml:space="preserve">              Rietschen    22.03.2015      Ergebnisse und Platzierung</t>
  </si>
  <si>
    <t>Gesamt VR+ER</t>
  </si>
  <si>
    <r>
      <t xml:space="preserve">                                                   </t>
    </r>
    <r>
      <rPr>
        <b/>
        <u val="single"/>
        <sz val="16"/>
        <rFont val="Arial"/>
        <family val="2"/>
      </rPr>
      <t>Männlich</t>
    </r>
  </si>
  <si>
    <t xml:space="preserve">Die Plätze 1-5 weiblich und 1-6 männlich nehmen am Vorlauf der Landeseinzelmeisterschaft am 11.04.2015 in Hirschfeld (bei Freiberg) teil                      </t>
  </si>
  <si>
    <t xml:space="preserve">Aline Ott  ist bereits qualifiziert. Bei Platzierung dieser rückt die Nächstplatzierte nach. Tim Stricker fehlt unentschuldigt zur Siegerehrung, Konrad Penzholz ist nicht startberechtigt (U10), es rückt Nico Lehmann nach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</si>
</sst>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;@"/>
    <numFmt numFmtId="166" formatCode="0.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103">
    <font>
      <sz val="10"/>
      <name val="Arial"/>
      <family val="0"/>
    </font>
    <font>
      <sz val="11"/>
      <color indexed="8"/>
      <name val="Calibri"/>
      <family val="2"/>
    </font>
    <font>
      <b/>
      <sz val="28"/>
      <color indexed="23"/>
      <name val="Zurich Ex BT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color indexed="23"/>
      <name val="Arial"/>
      <family val="2"/>
    </font>
    <font>
      <sz val="28"/>
      <color indexed="47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Courier New"/>
      <family val="3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Courier New"/>
      <family val="3"/>
    </font>
    <font>
      <b/>
      <i/>
      <sz val="11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color indexed="9"/>
      <name val="Courier New"/>
      <family val="3"/>
    </font>
    <font>
      <sz val="12"/>
      <color indexed="9"/>
      <name val="Arial"/>
      <family val="2"/>
    </font>
    <font>
      <b/>
      <sz val="7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b/>
      <sz val="8"/>
      <name val="Courier New"/>
      <family val="3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sz val="11"/>
      <color indexed="9"/>
      <name val="Courier New"/>
      <family val="3"/>
    </font>
    <font>
      <sz val="8"/>
      <color indexed="9"/>
      <name val="Arial"/>
      <family val="2"/>
    </font>
    <font>
      <sz val="14"/>
      <color indexed="10"/>
      <name val="Arial"/>
      <family val="2"/>
    </font>
    <font>
      <sz val="10"/>
      <name val="Courier New"/>
      <family val="3"/>
    </font>
    <font>
      <b/>
      <i/>
      <sz val="10"/>
      <name val="Arial"/>
      <family val="2"/>
    </font>
    <font>
      <b/>
      <sz val="10"/>
      <name val="Courier New"/>
      <family val="3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20"/>
      <name val="MirkwoodGothicBroad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4"/>
      <color indexed="23"/>
      <name val="Zurich Ex BT"/>
      <family val="2"/>
    </font>
    <font>
      <sz val="10"/>
      <name val="Courier"/>
      <family val="3"/>
    </font>
    <font>
      <sz val="11"/>
      <name val="Courier"/>
      <family val="3"/>
    </font>
    <font>
      <sz val="14"/>
      <name val="Courier New"/>
      <family val="3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17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4"/>
      <name val="Arial"/>
      <family val="2"/>
    </font>
    <font>
      <b/>
      <i/>
      <u val="single"/>
      <sz val="20"/>
      <color indexed="18"/>
      <name val="Arial"/>
      <family val="2"/>
    </font>
    <font>
      <b/>
      <sz val="20"/>
      <color indexed="18"/>
      <name val="Arial"/>
      <family val="2"/>
    </font>
    <font>
      <sz val="18"/>
      <color indexed="18"/>
      <name val="Arial"/>
      <family val="2"/>
    </font>
    <font>
      <sz val="12"/>
      <color indexed="8"/>
      <name val="Arial"/>
      <family val="2"/>
    </font>
    <font>
      <b/>
      <sz val="18"/>
      <color indexed="18"/>
      <name val="Arial"/>
      <family val="2"/>
    </font>
    <font>
      <b/>
      <u val="single"/>
      <sz val="16"/>
      <name val="Arial"/>
      <family val="2"/>
    </font>
    <font>
      <b/>
      <i/>
      <sz val="12"/>
      <color indexed="8"/>
      <name val="Arial"/>
      <family val="2"/>
    </font>
    <font>
      <sz val="12"/>
      <color indexed="56"/>
      <name val="Arial"/>
      <family val="2"/>
    </font>
    <font>
      <b/>
      <sz val="40"/>
      <name val="Wingdings 2"/>
      <family val="1"/>
    </font>
    <font>
      <sz val="40"/>
      <name val="Arial"/>
      <family val="2"/>
    </font>
    <font>
      <sz val="11"/>
      <color indexed="8"/>
      <name val="Arial"/>
      <family val="2"/>
    </font>
    <font>
      <b/>
      <sz val="12"/>
      <color indexed="9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/>
      <name val="Courier New"/>
      <family val="3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Courier New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/>
      <right style="hair"/>
      <top style="hair"/>
      <bottom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/>
      <right style="hair"/>
      <top style="hair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 style="hair"/>
      <right style="hair"/>
      <top/>
      <bottom style="thin"/>
    </border>
    <border>
      <left/>
      <right style="thin"/>
      <top style="hair"/>
      <bottom style="thin"/>
    </border>
    <border>
      <left style="thin">
        <color indexed="23"/>
      </left>
      <right/>
      <top/>
      <bottom/>
    </border>
    <border>
      <left/>
      <right style="thin">
        <color indexed="8"/>
      </right>
      <top style="thin"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/>
      <right style="thick">
        <color indexed="10"/>
      </right>
      <top/>
      <bottom/>
    </border>
    <border>
      <left style="thick">
        <color indexed="10"/>
      </left>
      <right/>
      <top/>
      <bottom style="thick">
        <color indexed="10"/>
      </bottom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 style="hair"/>
      <right style="hair"/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82" fillId="34" borderId="0" applyNumberFormat="0" applyBorder="0" applyAlignment="0" applyProtection="0"/>
    <xf numFmtId="0" fontId="52" fillId="35" borderId="0" applyNumberFormat="0" applyBorder="0" applyAlignment="0" applyProtection="0"/>
    <xf numFmtId="0" fontId="82" fillId="36" borderId="0" applyNumberFormat="0" applyBorder="0" applyAlignment="0" applyProtection="0"/>
    <xf numFmtId="0" fontId="52" fillId="37" borderId="0" applyNumberFormat="0" applyBorder="0" applyAlignment="0" applyProtection="0"/>
    <xf numFmtId="0" fontId="82" fillId="38" borderId="0" applyNumberFormat="0" applyBorder="0" applyAlignment="0" applyProtection="0"/>
    <xf numFmtId="0" fontId="52" fillId="39" borderId="0" applyNumberFormat="0" applyBorder="0" applyAlignment="0" applyProtection="0"/>
    <xf numFmtId="0" fontId="82" fillId="40" borderId="0" applyNumberFormat="0" applyBorder="0" applyAlignment="0" applyProtection="0"/>
    <xf numFmtId="0" fontId="52" fillId="31" borderId="0" applyNumberFormat="0" applyBorder="0" applyAlignment="0" applyProtection="0"/>
    <xf numFmtId="0" fontId="82" fillId="41" borderId="0" applyNumberFormat="0" applyBorder="0" applyAlignment="0" applyProtection="0"/>
    <xf numFmtId="0" fontId="52" fillId="32" borderId="0" applyNumberFormat="0" applyBorder="0" applyAlignment="0" applyProtection="0"/>
    <xf numFmtId="0" fontId="82" fillId="42" borderId="0" applyNumberFormat="0" applyBorder="0" applyAlignment="0" applyProtection="0"/>
    <xf numFmtId="0" fontId="52" fillId="43" borderId="0" applyNumberFormat="0" applyBorder="0" applyAlignment="0" applyProtection="0"/>
    <xf numFmtId="0" fontId="83" fillId="44" borderId="1" applyNumberFormat="0" applyAlignment="0" applyProtection="0"/>
    <xf numFmtId="0" fontId="53" fillId="45" borderId="2" applyNumberFormat="0" applyAlignment="0" applyProtection="0"/>
    <xf numFmtId="0" fontId="84" fillId="44" borderId="3" applyNumberFormat="0" applyAlignment="0" applyProtection="0"/>
    <xf numFmtId="0" fontId="54" fillId="45" borderId="4" applyNumberFormat="0" applyAlignment="0" applyProtection="0"/>
    <xf numFmtId="41" fontId="0" fillId="0" borderId="0" applyFont="0" applyFill="0" applyBorder="0" applyAlignment="0" applyProtection="0"/>
    <xf numFmtId="0" fontId="85" fillId="46" borderId="3" applyNumberFormat="0" applyAlignment="0" applyProtection="0"/>
    <xf numFmtId="0" fontId="55" fillId="13" borderId="4" applyNumberFormat="0" applyAlignment="0" applyProtection="0"/>
    <xf numFmtId="0" fontId="86" fillId="0" borderId="5" applyNumberFormat="0" applyFill="0" applyAlignment="0" applyProtection="0"/>
    <xf numFmtId="0" fontId="56" fillId="0" borderId="6" applyNumberFormat="0" applyFill="0" applyAlignment="0" applyProtection="0"/>
    <xf numFmtId="0" fontId="8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>
      <alignment/>
      <protection/>
    </xf>
    <xf numFmtId="0" fontId="88" fillId="47" borderId="0" applyNumberFormat="0" applyBorder="0" applyAlignment="0" applyProtection="0"/>
    <xf numFmtId="0" fontId="58" fillId="10" borderId="0" applyNumberFormat="0" applyBorder="0" applyAlignment="0" applyProtection="0"/>
    <xf numFmtId="43" fontId="0" fillId="0" borderId="0" applyFont="0" applyFill="0" applyBorder="0" applyAlignment="0" applyProtection="0"/>
    <xf numFmtId="0" fontId="89" fillId="48" borderId="0" applyNumberFormat="0" applyBorder="0" applyAlignment="0" applyProtection="0"/>
    <xf numFmtId="0" fontId="59" fillId="49" borderId="0" applyNumberFormat="0" applyBorder="0" applyAlignment="0" applyProtection="0"/>
    <xf numFmtId="0" fontId="0" fillId="50" borderId="7" applyNumberFormat="0" applyFont="0" applyAlignment="0" applyProtection="0"/>
    <xf numFmtId="0" fontId="30" fillId="51" borderId="8" applyNumberFormat="0" applyFont="0" applyAlignment="0" applyProtection="0"/>
    <xf numFmtId="9" fontId="0" fillId="0" borderId="0" applyFont="0" applyFill="0" applyBorder="0" applyAlignment="0" applyProtection="0"/>
    <xf numFmtId="0" fontId="90" fillId="52" borderId="0" applyNumberFormat="0" applyBorder="0" applyAlignment="0" applyProtection="0"/>
    <xf numFmtId="0" fontId="6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62" fillId="0" borderId="10" applyNumberFormat="0" applyFill="0" applyAlignment="0" applyProtection="0"/>
    <xf numFmtId="0" fontId="94" fillId="0" borderId="11" applyNumberFormat="0" applyFill="0" applyAlignment="0" applyProtection="0"/>
    <xf numFmtId="0" fontId="63" fillId="0" borderId="12" applyNumberFormat="0" applyFill="0" applyAlignment="0" applyProtection="0"/>
    <xf numFmtId="0" fontId="95" fillId="0" borderId="13" applyNumberFormat="0" applyFill="0" applyAlignment="0" applyProtection="0"/>
    <xf numFmtId="0" fontId="64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6" fillId="0" borderId="15" applyNumberFormat="0" applyFill="0" applyAlignment="0" applyProtection="0"/>
    <xf numFmtId="0" fontId="65" fillId="0" borderId="1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8" fillId="53" borderId="17" applyNumberFormat="0" applyAlignment="0" applyProtection="0"/>
    <xf numFmtId="0" fontId="67" fillId="54" borderId="18" applyNumberFormat="0" applyAlignment="0" applyProtection="0"/>
  </cellStyleXfs>
  <cellXfs count="563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19" xfId="0" applyFont="1" applyBorder="1" applyAlignment="1" applyProtection="1">
      <alignment horizontal="centerContinuous" vertical="center"/>
      <protection locked="0"/>
    </xf>
    <xf numFmtId="0" fontId="6" fillId="0" borderId="20" xfId="0" applyFont="1" applyBorder="1" applyAlignment="1" applyProtection="1">
      <alignment horizontal="centerContinuous" vertical="center"/>
      <protection locked="0"/>
    </xf>
    <xf numFmtId="0" fontId="6" fillId="0" borderId="21" xfId="0" applyFont="1" applyBorder="1" applyAlignment="1" applyProtection="1">
      <alignment horizontal="centerContinuous" vertical="center"/>
      <protection locked="0"/>
    </xf>
    <xf numFmtId="0" fontId="3" fillId="0" borderId="19" xfId="0" applyFont="1" applyBorder="1" applyAlignment="1" applyProtection="1">
      <alignment horizontal="centerContinuous" vertical="center"/>
      <protection locked="0"/>
    </xf>
    <xf numFmtId="0" fontId="0" fillId="0" borderId="20" xfId="0" applyFont="1" applyBorder="1" applyAlignment="1" applyProtection="1">
      <alignment horizontal="centerContinuous" vertical="center"/>
      <protection locked="0"/>
    </xf>
    <xf numFmtId="0" fontId="0" fillId="0" borderId="21" xfId="0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/>
    </xf>
    <xf numFmtId="0" fontId="17" fillId="0" borderId="31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vertical="center"/>
      <protection locked="0"/>
    </xf>
    <xf numFmtId="0" fontId="10" fillId="0" borderId="33" xfId="0" applyFont="1" applyBorder="1" applyAlignment="1" applyProtection="1">
      <alignment vertical="center"/>
      <protection locked="0"/>
    </xf>
    <xf numFmtId="0" fontId="18" fillId="0" borderId="30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/>
      <protection locked="0"/>
    </xf>
    <xf numFmtId="0" fontId="16" fillId="0" borderId="25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vertical="center"/>
      <protection locked="0"/>
    </xf>
    <xf numFmtId="0" fontId="19" fillId="0" borderId="30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1" fillId="0" borderId="36" xfId="0" applyFont="1" applyBorder="1" applyAlignment="1" applyProtection="1">
      <alignment vertical="center"/>
      <protection locked="0"/>
    </xf>
    <xf numFmtId="0" fontId="16" fillId="0" borderId="34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5" fillId="0" borderId="40" xfId="0" applyFont="1" applyBorder="1" applyAlignment="1" applyProtection="1">
      <alignment horizontal="center" vertical="center"/>
      <protection/>
    </xf>
    <xf numFmtId="0" fontId="14" fillId="0" borderId="40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/>
    </xf>
    <xf numFmtId="0" fontId="17" fillId="0" borderId="40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 wrapText="1"/>
      <protection locked="0"/>
    </xf>
    <xf numFmtId="0" fontId="22" fillId="0" borderId="31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23" fillId="0" borderId="31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/>
    </xf>
    <xf numFmtId="0" fontId="18" fillId="0" borderId="39" xfId="0" applyFont="1" applyBorder="1" applyAlignment="1" applyProtection="1">
      <alignment horizontal="center" vertical="center"/>
      <protection/>
    </xf>
    <xf numFmtId="0" fontId="22" fillId="0" borderId="46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23" fillId="0" borderId="40" xfId="0" applyFont="1" applyBorder="1" applyAlignment="1" applyProtection="1">
      <alignment horizontal="center" vertical="center"/>
      <protection/>
    </xf>
    <xf numFmtId="0" fontId="30" fillId="0" borderId="0" xfId="0" applyFont="1" applyAlignment="1">
      <alignment/>
    </xf>
    <xf numFmtId="0" fontId="9" fillId="0" borderId="0" xfId="0" applyFont="1" applyAlignment="1">
      <alignment horizontal="center"/>
    </xf>
    <xf numFmtId="0" fontId="30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4" fillId="0" borderId="30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14" fillId="0" borderId="5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vertical="center"/>
      <protection locked="0"/>
    </xf>
    <xf numFmtId="0" fontId="11" fillId="0" borderId="38" xfId="0" applyFont="1" applyBorder="1" applyAlignment="1" applyProtection="1">
      <alignment vertical="center"/>
      <protection locked="0"/>
    </xf>
    <xf numFmtId="0" fontId="10" fillId="0" borderId="51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52" xfId="0" applyFont="1" applyBorder="1" applyAlignment="1" applyProtection="1">
      <alignment/>
      <protection locked="0"/>
    </xf>
    <xf numFmtId="0" fontId="18" fillId="0" borderId="0" xfId="0" applyFont="1" applyAlignment="1" applyProtection="1">
      <alignment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52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52" xfId="0" applyFont="1" applyBorder="1" applyAlignment="1" applyProtection="1">
      <alignment/>
      <protection locked="0"/>
    </xf>
    <xf numFmtId="14" fontId="33" fillId="0" borderId="0" xfId="0" applyNumberFormat="1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20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horizontal="centerContinuous" vertical="center"/>
      <protection locked="0"/>
    </xf>
    <xf numFmtId="0" fontId="5" fillId="0" borderId="53" xfId="0" applyFont="1" applyBorder="1" applyAlignment="1" applyProtection="1">
      <alignment horizontal="centerContinuous" vertical="center"/>
      <protection locked="0"/>
    </xf>
    <xf numFmtId="0" fontId="3" fillId="0" borderId="20" xfId="0" applyFont="1" applyBorder="1" applyAlignment="1" applyProtection="1">
      <alignment horizontal="centerContinuous" vertical="center"/>
      <protection locked="0"/>
    </xf>
    <xf numFmtId="0" fontId="3" fillId="0" borderId="53" xfId="0" applyFont="1" applyBorder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vertical="center"/>
      <protection locked="0"/>
    </xf>
    <xf numFmtId="0" fontId="7" fillId="0" borderId="54" xfId="0" applyFont="1" applyBorder="1" applyAlignment="1" applyProtection="1">
      <alignment vertical="center"/>
      <protection locked="0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11" fillId="0" borderId="56" xfId="0" applyFont="1" applyBorder="1" applyAlignment="1" applyProtection="1">
      <alignment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14" fillId="0" borderId="56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14" fillId="0" borderId="55" xfId="0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30" fillId="0" borderId="34" xfId="0" applyFont="1" applyBorder="1" applyAlignment="1">
      <alignment horizontal="center" vertical="center"/>
    </xf>
    <xf numFmtId="0" fontId="30" fillId="0" borderId="30" xfId="0" applyFont="1" applyBorder="1" applyAlignment="1" applyProtection="1">
      <alignment vertical="center"/>
      <protection locked="0"/>
    </xf>
    <xf numFmtId="0" fontId="4" fillId="0" borderId="57" xfId="0" applyFont="1" applyBorder="1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0" fontId="11" fillId="0" borderId="59" xfId="0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/>
      <protection locked="0"/>
    </xf>
    <xf numFmtId="0" fontId="36" fillId="0" borderId="0" xfId="0" applyFont="1" applyAlignment="1">
      <alignment horizontal="left"/>
    </xf>
    <xf numFmtId="0" fontId="28" fillId="0" borderId="0" xfId="0" applyFont="1" applyAlignment="1">
      <alignment/>
    </xf>
    <xf numFmtId="0" fontId="32" fillId="0" borderId="0" xfId="0" applyFont="1" applyAlignment="1">
      <alignment/>
    </xf>
    <xf numFmtId="165" fontId="10" fillId="0" borderId="32" xfId="0" applyNumberFormat="1" applyFont="1" applyBorder="1" applyAlignment="1" applyProtection="1">
      <alignment horizontal="center" vertical="center"/>
      <protection locked="0"/>
    </xf>
    <xf numFmtId="165" fontId="10" fillId="0" borderId="34" xfId="0" applyNumberFormat="1" applyFont="1" applyBorder="1" applyAlignment="1" applyProtection="1">
      <alignment horizontal="center" vertical="center"/>
      <protection locked="0"/>
    </xf>
    <xf numFmtId="165" fontId="10" fillId="0" borderId="45" xfId="0" applyNumberFormat="1" applyFont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vertical="center"/>
      <protection locked="0"/>
    </xf>
    <xf numFmtId="0" fontId="11" fillId="0" borderId="30" xfId="0" applyFont="1" applyFill="1" applyBorder="1" applyAlignment="1" applyProtection="1">
      <alignment vertical="center"/>
      <protection locked="0"/>
    </xf>
    <xf numFmtId="0" fontId="10" fillId="0" borderId="49" xfId="0" applyFont="1" applyFill="1" applyBorder="1" applyAlignment="1" applyProtection="1">
      <alignment vertical="center"/>
      <protection locked="0"/>
    </xf>
    <xf numFmtId="0" fontId="10" fillId="0" borderId="31" xfId="0" applyFont="1" applyFill="1" applyBorder="1" applyAlignment="1" applyProtection="1">
      <alignment vertical="center"/>
      <protection locked="0"/>
    </xf>
    <xf numFmtId="0" fontId="37" fillId="0" borderId="30" xfId="0" applyFont="1" applyBorder="1" applyAlignment="1" applyProtection="1">
      <alignment horizontal="center" vertical="center"/>
      <protection locked="0"/>
    </xf>
    <xf numFmtId="0" fontId="39" fillId="0" borderId="30" xfId="0" applyFont="1" applyBorder="1" applyAlignment="1" applyProtection="1">
      <alignment horizontal="center" vertical="center"/>
      <protection locked="0"/>
    </xf>
    <xf numFmtId="0" fontId="37" fillId="0" borderId="50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11" fillId="55" borderId="30" xfId="0" applyFont="1" applyFill="1" applyBorder="1" applyAlignment="1" applyProtection="1">
      <alignment vertical="center"/>
      <protection locked="0"/>
    </xf>
    <xf numFmtId="0" fontId="10" fillId="55" borderId="31" xfId="0" applyFont="1" applyFill="1" applyBorder="1" applyAlignment="1" applyProtection="1">
      <alignment vertical="center"/>
      <protection locked="0"/>
    </xf>
    <xf numFmtId="0" fontId="10" fillId="55" borderId="33" xfId="0" applyFont="1" applyFill="1" applyBorder="1" applyAlignment="1" applyProtection="1">
      <alignment vertical="center"/>
      <protection locked="0"/>
    </xf>
    <xf numFmtId="0" fontId="10" fillId="0" borderId="33" xfId="0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horizontal="centerContinuous" vertical="center"/>
      <protection locked="0"/>
    </xf>
    <xf numFmtId="0" fontId="29" fillId="0" borderId="0" xfId="0" applyFont="1" applyAlignment="1">
      <alignment/>
    </xf>
    <xf numFmtId="0" fontId="32" fillId="0" borderId="0" xfId="0" applyFont="1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32" fillId="0" borderId="0" xfId="0" applyFont="1" applyBorder="1" applyAlignment="1">
      <alignment/>
    </xf>
    <xf numFmtId="0" fontId="31" fillId="0" borderId="60" xfId="0" applyFont="1" applyBorder="1" applyAlignment="1" applyProtection="1">
      <alignment/>
      <protection locked="0"/>
    </xf>
    <xf numFmtId="0" fontId="32" fillId="0" borderId="61" xfId="0" applyFont="1" applyBorder="1" applyAlignment="1">
      <alignment/>
    </xf>
    <xf numFmtId="0" fontId="32" fillId="0" borderId="62" xfId="0" applyFont="1" applyBorder="1" applyAlignment="1">
      <alignment/>
    </xf>
    <xf numFmtId="0" fontId="31" fillId="0" borderId="63" xfId="0" applyFont="1" applyBorder="1" applyAlignment="1" applyProtection="1">
      <alignment/>
      <protection locked="0"/>
    </xf>
    <xf numFmtId="0" fontId="32" fillId="0" borderId="64" xfId="0" applyFont="1" applyBorder="1" applyAlignment="1">
      <alignment/>
    </xf>
    <xf numFmtId="0" fontId="31" fillId="0" borderId="65" xfId="0" applyFont="1" applyBorder="1" applyAlignment="1" applyProtection="1">
      <alignment/>
      <protection locked="0"/>
    </xf>
    <xf numFmtId="0" fontId="32" fillId="0" borderId="66" xfId="0" applyFont="1" applyBorder="1" applyAlignment="1">
      <alignment/>
    </xf>
    <xf numFmtId="0" fontId="32" fillId="0" borderId="67" xfId="0" applyFont="1" applyBorder="1" applyAlignment="1">
      <alignment/>
    </xf>
    <xf numFmtId="0" fontId="31" fillId="0" borderId="63" xfId="0" applyFont="1" applyBorder="1" applyAlignment="1">
      <alignment/>
    </xf>
    <xf numFmtId="0" fontId="18" fillId="0" borderId="4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30" fillId="0" borderId="37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164" fontId="26" fillId="0" borderId="32" xfId="0" applyNumberFormat="1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164" fontId="26" fillId="0" borderId="25" xfId="0" applyNumberFormat="1" applyFont="1" applyBorder="1" applyAlignment="1">
      <alignment horizontal="center" vertical="center"/>
    </xf>
    <xf numFmtId="164" fontId="26" fillId="0" borderId="34" xfId="0" applyNumberFormat="1" applyFont="1" applyBorder="1" applyAlignment="1">
      <alignment horizontal="center" vertical="center"/>
    </xf>
    <xf numFmtId="164" fontId="26" fillId="0" borderId="37" xfId="0" applyNumberFormat="1" applyFont="1" applyBorder="1" applyAlignment="1">
      <alignment horizontal="center" vertical="center"/>
    </xf>
    <xf numFmtId="164" fontId="26" fillId="0" borderId="45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11" fillId="0" borderId="57" xfId="0" applyFont="1" applyBorder="1" applyAlignment="1" applyProtection="1">
      <alignment vertical="center"/>
      <protection locked="0"/>
    </xf>
    <xf numFmtId="0" fontId="10" fillId="0" borderId="68" xfId="0" applyFont="1" applyBorder="1" applyAlignment="1" applyProtection="1">
      <alignment vertical="center"/>
      <protection locked="0"/>
    </xf>
    <xf numFmtId="0" fontId="10" fillId="0" borderId="40" xfId="0" applyFont="1" applyBorder="1" applyAlignment="1" applyProtection="1">
      <alignment vertical="center"/>
      <protection locked="0"/>
    </xf>
    <xf numFmtId="0" fontId="11" fillId="0" borderId="39" xfId="0" applyFont="1" applyBorder="1" applyAlignment="1" applyProtection="1">
      <alignment vertical="center"/>
      <protection locked="0"/>
    </xf>
    <xf numFmtId="0" fontId="10" fillId="0" borderId="46" xfId="0" applyFont="1" applyBorder="1" applyAlignment="1" applyProtection="1">
      <alignment vertical="center"/>
      <protection locked="0"/>
    </xf>
    <xf numFmtId="0" fontId="22" fillId="0" borderId="40" xfId="0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36" fillId="0" borderId="0" xfId="0" applyFont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10" fillId="0" borderId="35" xfId="0" applyFont="1" applyFill="1" applyBorder="1" applyAlignment="1" applyProtection="1">
      <alignment vertical="center"/>
      <protection locked="0"/>
    </xf>
    <xf numFmtId="0" fontId="44" fillId="0" borderId="30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0" fontId="0" fillId="0" borderId="39" xfId="0" applyFont="1" applyBorder="1" applyAlignment="1" applyProtection="1">
      <alignment vertical="center"/>
      <protection locked="0"/>
    </xf>
    <xf numFmtId="20" fontId="18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left" vertical="center"/>
      <protection locked="0"/>
    </xf>
    <xf numFmtId="14" fontId="22" fillId="0" borderId="0" xfId="0" applyNumberFormat="1" applyFont="1" applyAlignment="1" applyProtection="1">
      <alignment/>
      <protection locked="0"/>
    </xf>
    <xf numFmtId="0" fontId="10" fillId="55" borderId="35" xfId="0" applyFont="1" applyFill="1" applyBorder="1" applyAlignment="1" applyProtection="1">
      <alignment vertical="center"/>
      <protection locked="0"/>
    </xf>
    <xf numFmtId="0" fontId="11" fillId="0" borderId="69" xfId="0" applyFont="1" applyBorder="1" applyAlignment="1" applyProtection="1">
      <alignment vertical="center"/>
      <protection locked="0"/>
    </xf>
    <xf numFmtId="0" fontId="15" fillId="0" borderId="46" xfId="0" applyFont="1" applyBorder="1" applyAlignment="1" applyProtection="1">
      <alignment horizontal="center" vertical="center"/>
      <protection/>
    </xf>
    <xf numFmtId="0" fontId="7" fillId="0" borderId="7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left"/>
      <protection/>
    </xf>
    <xf numFmtId="0" fontId="45" fillId="0" borderId="0" xfId="85" applyFont="1" applyAlignment="1" applyProtection="1">
      <alignment horizontal="centerContinuous" vertical="center"/>
      <protection/>
    </xf>
    <xf numFmtId="0" fontId="2" fillId="0" borderId="0" xfId="85" applyFont="1" applyAlignment="1" applyProtection="1">
      <alignment horizontal="centerContinuous" vertical="center"/>
      <protection/>
    </xf>
    <xf numFmtId="0" fontId="0" fillId="0" borderId="0" xfId="85" applyFont="1" applyProtection="1">
      <alignment/>
      <protection/>
    </xf>
    <xf numFmtId="0" fontId="0" fillId="0" borderId="0" xfId="85" applyFont="1" applyAlignment="1" applyProtection="1">
      <alignment horizontal="center"/>
      <protection/>
    </xf>
    <xf numFmtId="0" fontId="3" fillId="0" borderId="0" xfId="85" applyFont="1" applyAlignment="1" applyProtection="1">
      <alignment vertical="center"/>
      <protection/>
    </xf>
    <xf numFmtId="0" fontId="3" fillId="0" borderId="0" xfId="85" applyFont="1" applyProtection="1">
      <alignment/>
      <protection/>
    </xf>
    <xf numFmtId="0" fontId="0" fillId="0" borderId="0" xfId="85" applyFont="1" applyAlignment="1" applyProtection="1">
      <alignment vertical="center"/>
      <protection/>
    </xf>
    <xf numFmtId="0" fontId="5" fillId="0" borderId="19" xfId="85" applyFont="1" applyBorder="1" applyAlignment="1" applyProtection="1">
      <alignment horizontal="centerContinuous" vertical="center"/>
      <protection/>
    </xf>
    <xf numFmtId="0" fontId="5" fillId="0" borderId="20" xfId="85" applyFont="1" applyBorder="1" applyAlignment="1" applyProtection="1">
      <alignment horizontal="centerContinuous" vertical="center"/>
      <protection/>
    </xf>
    <xf numFmtId="0" fontId="5" fillId="0" borderId="53" xfId="85" applyFont="1" applyBorder="1" applyAlignment="1" applyProtection="1">
      <alignment horizontal="centerContinuous" vertical="center"/>
      <protection/>
    </xf>
    <xf numFmtId="0" fontId="3" fillId="0" borderId="19" xfId="85" applyFont="1" applyBorder="1" applyAlignment="1" applyProtection="1">
      <alignment horizontal="centerContinuous" vertical="center"/>
      <protection/>
    </xf>
    <xf numFmtId="0" fontId="3" fillId="0" borderId="20" xfId="85" applyFont="1" applyBorder="1" applyAlignment="1" applyProtection="1">
      <alignment horizontal="centerContinuous" vertical="center"/>
      <protection/>
    </xf>
    <xf numFmtId="0" fontId="3" fillId="0" borderId="21" xfId="85" applyFont="1" applyBorder="1" applyAlignment="1" applyProtection="1">
      <alignment horizontal="centerContinuous" vertical="center"/>
      <protection/>
    </xf>
    <xf numFmtId="0" fontId="7" fillId="0" borderId="45" xfId="85" applyFont="1" applyBorder="1" applyAlignment="1" applyProtection="1">
      <alignment horizontal="center" vertical="center"/>
      <protection/>
    </xf>
    <xf numFmtId="0" fontId="7" fillId="0" borderId="50" xfId="85" applyFont="1" applyBorder="1" applyAlignment="1" applyProtection="1">
      <alignment vertical="center"/>
      <protection/>
    </xf>
    <xf numFmtId="0" fontId="7" fillId="0" borderId="54" xfId="85" applyFont="1" applyBorder="1" applyAlignment="1" applyProtection="1">
      <alignment vertical="center"/>
      <protection/>
    </xf>
    <xf numFmtId="0" fontId="8" fillId="0" borderId="54" xfId="85" applyFont="1" applyBorder="1" applyAlignment="1" applyProtection="1">
      <alignment horizontal="center" vertical="center" wrapText="1"/>
      <protection/>
    </xf>
    <xf numFmtId="0" fontId="7" fillId="0" borderId="50" xfId="85" applyFont="1" applyBorder="1" applyAlignment="1" applyProtection="1">
      <alignment horizontal="center" vertical="center"/>
      <protection/>
    </xf>
    <xf numFmtId="0" fontId="7" fillId="0" borderId="55" xfId="85" applyFont="1" applyBorder="1" applyAlignment="1" applyProtection="1">
      <alignment horizontal="center" vertical="center"/>
      <protection/>
    </xf>
    <xf numFmtId="0" fontId="7" fillId="0" borderId="54" xfId="85" applyFont="1" applyBorder="1" applyAlignment="1" applyProtection="1">
      <alignment horizontal="center" vertical="center"/>
      <protection/>
    </xf>
    <xf numFmtId="0" fontId="9" fillId="0" borderId="0" xfId="85" applyFont="1" applyAlignment="1" applyProtection="1">
      <alignment vertical="center"/>
      <protection/>
    </xf>
    <xf numFmtId="0" fontId="10" fillId="0" borderId="34" xfId="85" applyFont="1" applyBorder="1" applyAlignment="1" applyProtection="1">
      <alignment horizontal="center" vertical="center"/>
      <protection/>
    </xf>
    <xf numFmtId="0" fontId="11" fillId="0" borderId="56" xfId="85" applyFont="1" applyBorder="1" applyAlignment="1" applyProtection="1">
      <alignment vertical="center"/>
      <protection locked="0"/>
    </xf>
    <xf numFmtId="0" fontId="10" fillId="0" borderId="49" xfId="85" applyFont="1" applyBorder="1" applyAlignment="1" applyProtection="1">
      <alignment vertical="center"/>
      <protection locked="0"/>
    </xf>
    <xf numFmtId="20" fontId="10" fillId="0" borderId="32" xfId="85" applyNumberFormat="1" applyFont="1" applyBorder="1" applyAlignment="1" applyProtection="1">
      <alignment horizontal="center" vertical="center"/>
      <protection/>
    </xf>
    <xf numFmtId="0" fontId="12" fillId="0" borderId="30" xfId="85" applyFont="1" applyBorder="1" applyAlignment="1" applyProtection="1">
      <alignment horizontal="center" vertical="center"/>
      <protection locked="0"/>
    </xf>
    <xf numFmtId="0" fontId="0" fillId="0" borderId="30" xfId="85" applyFont="1" applyBorder="1" applyAlignment="1" applyProtection="1">
      <alignment horizontal="center" vertical="center"/>
      <protection locked="0"/>
    </xf>
    <xf numFmtId="0" fontId="18" fillId="0" borderId="30" xfId="85" applyFont="1" applyBorder="1" applyAlignment="1" applyProtection="1">
      <alignment horizontal="center" vertical="center"/>
      <protection/>
    </xf>
    <xf numFmtId="0" fontId="14" fillId="0" borderId="44" xfId="85" applyFont="1" applyBorder="1" applyAlignment="1" applyProtection="1">
      <alignment horizontal="center" vertical="center"/>
      <protection locked="0"/>
    </xf>
    <xf numFmtId="0" fontId="15" fillId="0" borderId="31" xfId="85" applyFont="1" applyBorder="1" applyAlignment="1" applyProtection="1">
      <alignment horizontal="center" vertical="center"/>
      <protection/>
    </xf>
    <xf numFmtId="0" fontId="0" fillId="0" borderId="0" xfId="85" applyFont="1" applyAlignment="1" applyProtection="1">
      <alignment/>
      <protection/>
    </xf>
    <xf numFmtId="20" fontId="10" fillId="0" borderId="0" xfId="85" applyNumberFormat="1" applyFont="1" applyBorder="1" applyAlignment="1" applyProtection="1">
      <alignment horizontal="center" vertical="center"/>
      <protection/>
    </xf>
    <xf numFmtId="0" fontId="10" fillId="0" borderId="32" xfId="85" applyFont="1" applyBorder="1" applyAlignment="1" applyProtection="1">
      <alignment horizontal="center" vertical="center"/>
      <protection/>
    </xf>
    <xf numFmtId="0" fontId="11" fillId="0" borderId="36" xfId="85" applyFont="1" applyBorder="1" applyAlignment="1" applyProtection="1">
      <alignment vertical="center"/>
      <protection locked="0"/>
    </xf>
    <xf numFmtId="0" fontId="14" fillId="0" borderId="56" xfId="85" applyFont="1" applyBorder="1" applyAlignment="1" applyProtection="1">
      <alignment horizontal="center" vertical="center"/>
      <protection locked="0"/>
    </xf>
    <xf numFmtId="0" fontId="30" fillId="0" borderId="0" xfId="85" applyFont="1" applyProtection="1">
      <alignment/>
      <protection/>
    </xf>
    <xf numFmtId="0" fontId="11" fillId="0" borderId="36" xfId="85" applyFont="1" applyFill="1" applyBorder="1" applyAlignment="1" applyProtection="1">
      <alignment vertical="center"/>
      <protection locked="0"/>
    </xf>
    <xf numFmtId="0" fontId="10" fillId="0" borderId="49" xfId="85" applyFont="1" applyFill="1" applyBorder="1" applyAlignment="1" applyProtection="1">
      <alignment vertical="center"/>
      <protection locked="0"/>
    </xf>
    <xf numFmtId="20" fontId="10" fillId="0" borderId="34" xfId="85" applyNumberFormat="1" applyFont="1" applyBorder="1" applyAlignment="1" applyProtection="1">
      <alignment horizontal="center" vertical="center"/>
      <protection/>
    </xf>
    <xf numFmtId="0" fontId="13" fillId="0" borderId="30" xfId="85" applyFont="1" applyBorder="1" applyAlignment="1" applyProtection="1">
      <alignment horizontal="center" vertical="center"/>
      <protection/>
    </xf>
    <xf numFmtId="0" fontId="10" fillId="0" borderId="37" xfId="85" applyFont="1" applyBorder="1" applyAlignment="1" applyProtection="1">
      <alignment horizontal="center" vertical="center"/>
      <protection/>
    </xf>
    <xf numFmtId="0" fontId="11" fillId="0" borderId="50" xfId="85" applyFont="1" applyBorder="1" applyAlignment="1" applyProtection="1">
      <alignment vertical="center"/>
      <protection locked="0"/>
    </xf>
    <xf numFmtId="0" fontId="10" fillId="0" borderId="54" xfId="85" applyFont="1" applyBorder="1" applyAlignment="1" applyProtection="1">
      <alignment vertical="center"/>
      <protection locked="0"/>
    </xf>
    <xf numFmtId="20" fontId="10" fillId="0" borderId="37" xfId="85" applyNumberFormat="1" applyFont="1" applyBorder="1" applyAlignment="1" applyProtection="1">
      <alignment horizontal="center" vertical="center"/>
      <protection/>
    </xf>
    <xf numFmtId="0" fontId="12" fillId="0" borderId="39" xfId="85" applyFont="1" applyBorder="1" applyAlignment="1" applyProtection="1">
      <alignment horizontal="center" vertical="center"/>
      <protection locked="0"/>
    </xf>
    <xf numFmtId="0" fontId="0" fillId="0" borderId="39" xfId="85" applyFont="1" applyBorder="1" applyAlignment="1" applyProtection="1">
      <alignment horizontal="center" vertical="center"/>
      <protection locked="0"/>
    </xf>
    <xf numFmtId="0" fontId="18" fillId="0" borderId="39" xfId="85" applyFont="1" applyBorder="1" applyAlignment="1" applyProtection="1">
      <alignment horizontal="center" vertical="center"/>
      <protection/>
    </xf>
    <xf numFmtId="0" fontId="14" fillId="0" borderId="55" xfId="85" applyFont="1" applyBorder="1" applyAlignment="1" applyProtection="1">
      <alignment horizontal="center" vertical="center"/>
      <protection locked="0"/>
    </xf>
    <xf numFmtId="0" fontId="15" fillId="0" borderId="40" xfId="85" applyFont="1" applyBorder="1" applyAlignment="1" applyProtection="1">
      <alignment horizontal="center" vertical="center"/>
      <protection/>
    </xf>
    <xf numFmtId="0" fontId="11" fillId="0" borderId="39" xfId="85" applyFont="1" applyBorder="1" applyAlignment="1" applyProtection="1">
      <alignment vertical="center"/>
      <protection locked="0"/>
    </xf>
    <xf numFmtId="0" fontId="10" fillId="0" borderId="51" xfId="85" applyFont="1" applyBorder="1" applyAlignment="1" applyProtection="1">
      <alignment vertical="center"/>
      <protection locked="0"/>
    </xf>
    <xf numFmtId="0" fontId="14" fillId="0" borderId="47" xfId="85" applyFont="1" applyBorder="1" applyAlignment="1" applyProtection="1">
      <alignment horizontal="center" vertical="center"/>
      <protection locked="0"/>
    </xf>
    <xf numFmtId="0" fontId="12" fillId="0" borderId="36" xfId="85" applyFont="1" applyBorder="1" applyAlignment="1" applyProtection="1">
      <alignment horizontal="center" vertical="center"/>
      <protection locked="0"/>
    </xf>
    <xf numFmtId="0" fontId="0" fillId="0" borderId="36" xfId="85" applyFont="1" applyBorder="1" applyAlignment="1" applyProtection="1">
      <alignment horizontal="center" vertical="center"/>
      <protection locked="0"/>
    </xf>
    <xf numFmtId="0" fontId="18" fillId="0" borderId="36" xfId="85" applyFont="1" applyBorder="1" applyAlignment="1" applyProtection="1">
      <alignment horizontal="center" vertical="center"/>
      <protection/>
    </xf>
    <xf numFmtId="0" fontId="15" fillId="0" borderId="33" xfId="85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vertical="center"/>
      <protection locked="0"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 horizontal="centerContinuous"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46" fillId="0" borderId="34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32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46" fillId="0" borderId="37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46" fillId="0" borderId="32" xfId="0" applyFont="1" applyFill="1" applyBorder="1" applyAlignment="1">
      <alignment vertical="center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47" fillId="0" borderId="34" xfId="0" applyFont="1" applyFill="1" applyBorder="1" applyAlignment="1">
      <alignment vertical="center"/>
    </xf>
    <xf numFmtId="0" fontId="47" fillId="0" borderId="32" xfId="0" applyFont="1" applyFill="1" applyBorder="1" applyAlignment="1">
      <alignment vertical="center"/>
    </xf>
    <xf numFmtId="0" fontId="10" fillId="0" borderId="32" xfId="0" applyFont="1" applyFill="1" applyBorder="1" applyAlignment="1" applyProtection="1">
      <alignment vertical="center"/>
      <protection locked="0"/>
    </xf>
    <xf numFmtId="0" fontId="47" fillId="0" borderId="34" xfId="0" applyFont="1" applyFill="1" applyBorder="1" applyAlignment="1" applyProtection="1">
      <alignment vertical="center"/>
      <protection locked="0"/>
    </xf>
    <xf numFmtId="0" fontId="47" fillId="0" borderId="37" xfId="0" applyFont="1" applyFill="1" applyBorder="1" applyAlignment="1">
      <alignment vertical="center"/>
    </xf>
    <xf numFmtId="0" fontId="10" fillId="0" borderId="27" xfId="0" applyFont="1" applyFill="1" applyBorder="1" applyAlignment="1" applyProtection="1">
      <alignment vertical="center"/>
      <protection locked="0"/>
    </xf>
    <xf numFmtId="0" fontId="10" fillId="0" borderId="37" xfId="0" applyFont="1" applyFill="1" applyBorder="1" applyAlignment="1">
      <alignment vertical="center"/>
    </xf>
    <xf numFmtId="0" fontId="38" fillId="0" borderId="31" xfId="0" applyFont="1" applyBorder="1" applyAlignment="1" applyProtection="1">
      <alignment horizontal="center" vertical="center"/>
      <protection/>
    </xf>
    <xf numFmtId="0" fontId="49" fillId="0" borderId="0" xfId="87" applyFont="1">
      <alignment/>
      <protection/>
    </xf>
    <xf numFmtId="0" fontId="91" fillId="0" borderId="0" xfId="87" applyAlignment="1">
      <alignment horizontal="center"/>
      <protection/>
    </xf>
    <xf numFmtId="166" fontId="91" fillId="0" borderId="0" xfId="87" applyNumberFormat="1" applyAlignment="1">
      <alignment horizontal="center"/>
      <protection/>
    </xf>
    <xf numFmtId="0" fontId="91" fillId="0" borderId="0" xfId="87">
      <alignment/>
      <protection/>
    </xf>
    <xf numFmtId="0" fontId="91" fillId="0" borderId="0" xfId="87" applyBorder="1">
      <alignment/>
      <protection/>
    </xf>
    <xf numFmtId="0" fontId="91" fillId="0" borderId="0" xfId="87" applyBorder="1" applyAlignment="1">
      <alignment horizontal="center"/>
      <protection/>
    </xf>
    <xf numFmtId="166" fontId="91" fillId="0" borderId="0" xfId="87" applyNumberFormat="1" applyBorder="1" applyAlignment="1">
      <alignment horizontal="center"/>
      <protection/>
    </xf>
    <xf numFmtId="0" fontId="91" fillId="0" borderId="0" xfId="87" applyFill="1" applyBorder="1" applyAlignment="1">
      <alignment horizontal="center"/>
      <protection/>
    </xf>
    <xf numFmtId="0" fontId="91" fillId="0" borderId="27" xfId="87" applyBorder="1" applyAlignment="1" applyProtection="1">
      <alignment vertical="center"/>
      <protection locked="0"/>
    </xf>
    <xf numFmtId="0" fontId="91" fillId="0" borderId="22" xfId="87" applyBorder="1" applyAlignment="1" applyProtection="1">
      <alignment horizontal="center"/>
      <protection locked="0"/>
    </xf>
    <xf numFmtId="0" fontId="91" fillId="0" borderId="22" xfId="87" applyBorder="1" applyAlignment="1" applyProtection="1">
      <alignment horizontal="center"/>
      <protection/>
    </xf>
    <xf numFmtId="166" fontId="91" fillId="0" borderId="22" xfId="87" applyNumberFormat="1" applyBorder="1" applyAlignment="1" applyProtection="1">
      <alignment horizontal="center"/>
      <protection locked="0"/>
    </xf>
    <xf numFmtId="0" fontId="91" fillId="0" borderId="45" xfId="87" applyBorder="1" applyAlignment="1" applyProtection="1">
      <alignment vertical="center"/>
      <protection/>
    </xf>
    <xf numFmtId="1" fontId="91" fillId="0" borderId="25" xfId="87" applyNumberFormat="1" applyBorder="1" applyAlignment="1" applyProtection="1">
      <alignment horizontal="center" vertical="center"/>
      <protection locked="0"/>
    </xf>
    <xf numFmtId="1" fontId="49" fillId="0" borderId="0" xfId="87" applyNumberFormat="1" applyFont="1" applyBorder="1" applyAlignment="1" applyProtection="1">
      <alignment horizontal="center" vertical="center"/>
      <protection locked="0"/>
    </xf>
    <xf numFmtId="1" fontId="91" fillId="0" borderId="0" xfId="87" applyNumberFormat="1" applyBorder="1" applyAlignment="1" applyProtection="1">
      <alignment horizontal="center" vertical="center"/>
      <protection locked="0"/>
    </xf>
    <xf numFmtId="0" fontId="91" fillId="0" borderId="0" xfId="87" applyBorder="1" applyAlignment="1">
      <alignment horizontal="center" vertical="center"/>
      <protection/>
    </xf>
    <xf numFmtId="1" fontId="49" fillId="0" borderId="25" xfId="87" applyNumberFormat="1" applyFont="1" applyBorder="1" applyAlignment="1" applyProtection="1">
      <alignment horizontal="center" vertical="center"/>
      <protection locked="0"/>
    </xf>
    <xf numFmtId="0" fontId="91" fillId="0" borderId="0" xfId="87" applyAlignment="1">
      <alignment horizontal="centerContinuous"/>
      <protection/>
    </xf>
    <xf numFmtId="1" fontId="91" fillId="0" borderId="0" xfId="87" applyNumberFormat="1">
      <alignment/>
      <protection/>
    </xf>
    <xf numFmtId="0" fontId="2" fillId="0" borderId="0" xfId="87" applyFont="1" applyAlignment="1" applyProtection="1">
      <alignment horizontal="centerContinuous" vertical="center"/>
      <protection locked="0"/>
    </xf>
    <xf numFmtId="166" fontId="91" fillId="0" borderId="0" xfId="87" applyNumberFormat="1" applyAlignment="1">
      <alignment horizontal="centerContinuous"/>
      <protection/>
    </xf>
    <xf numFmtId="1" fontId="91" fillId="0" borderId="0" xfId="87" applyNumberFormat="1" applyAlignment="1">
      <alignment horizontal="centerContinuous"/>
      <protection/>
    </xf>
    <xf numFmtId="1" fontId="91" fillId="0" borderId="0" xfId="87" applyNumberFormat="1" applyFill="1" applyBorder="1" applyAlignment="1">
      <alignment horizontal="center"/>
      <protection/>
    </xf>
    <xf numFmtId="0" fontId="50" fillId="0" borderId="45" xfId="87" applyFont="1" applyBorder="1" applyAlignment="1" applyProtection="1">
      <alignment vertical="center"/>
      <protection/>
    </xf>
    <xf numFmtId="0" fontId="0" fillId="0" borderId="30" xfId="86" applyFont="1" applyBorder="1" applyAlignment="1" applyProtection="1">
      <alignment horizontal="center" vertical="center"/>
      <protection locked="0"/>
    </xf>
    <xf numFmtId="0" fontId="0" fillId="0" borderId="71" xfId="86" applyFont="1" applyBorder="1" applyAlignment="1" applyProtection="1">
      <alignment horizontal="center" vertical="center"/>
      <protection locked="0"/>
    </xf>
    <xf numFmtId="165" fontId="10" fillId="0" borderId="32" xfId="86" applyNumberFormat="1" applyFont="1" applyBorder="1" applyAlignment="1" applyProtection="1">
      <alignment horizontal="center" vertical="center"/>
      <protection locked="0"/>
    </xf>
    <xf numFmtId="165" fontId="10" fillId="0" borderId="34" xfId="86" applyNumberFormat="1" applyFont="1" applyBorder="1" applyAlignment="1" applyProtection="1">
      <alignment horizontal="center" vertical="center"/>
      <protection locked="0"/>
    </xf>
    <xf numFmtId="0" fontId="0" fillId="0" borderId="72" xfId="86" applyFont="1" applyBorder="1" applyAlignment="1" applyProtection="1">
      <alignment horizontal="center" vertical="center"/>
      <protection locked="0"/>
    </xf>
    <xf numFmtId="0" fontId="14" fillId="0" borderId="30" xfId="86" applyFont="1" applyBorder="1" applyAlignment="1" applyProtection="1">
      <alignment horizontal="center" vertical="center"/>
      <protection locked="0"/>
    </xf>
    <xf numFmtId="0" fontId="14" fillId="0" borderId="72" xfId="86" applyFont="1" applyBorder="1" applyAlignment="1" applyProtection="1">
      <alignment horizontal="center" vertical="center"/>
      <protection locked="0"/>
    </xf>
    <xf numFmtId="0" fontId="10" fillId="0" borderId="30" xfId="86" applyFont="1" applyBorder="1" applyAlignment="1" applyProtection="1">
      <alignment horizontal="center" vertical="center"/>
      <protection locked="0"/>
    </xf>
    <xf numFmtId="0" fontId="47" fillId="0" borderId="27" xfId="86" applyFont="1" applyFill="1" applyBorder="1" applyAlignment="1" applyProtection="1">
      <alignment vertical="center"/>
      <protection locked="0"/>
    </xf>
    <xf numFmtId="0" fontId="47" fillId="0" borderId="34" xfId="86" applyFont="1" applyBorder="1" applyAlignment="1">
      <alignment vertical="center"/>
      <protection/>
    </xf>
    <xf numFmtId="0" fontId="47" fillId="0" borderId="34" xfId="86" applyFont="1" applyFill="1" applyBorder="1" applyAlignment="1" applyProtection="1">
      <alignment vertical="center"/>
      <protection locked="0"/>
    </xf>
    <xf numFmtId="0" fontId="47" fillId="0" borderId="32" xfId="86" applyFont="1" applyBorder="1" applyAlignment="1">
      <alignment vertical="center"/>
      <protection/>
    </xf>
    <xf numFmtId="0" fontId="10" fillId="0" borderId="32" xfId="86" applyFont="1" applyFill="1" applyBorder="1" applyAlignment="1" applyProtection="1">
      <alignment vertical="center"/>
      <protection locked="0"/>
    </xf>
    <xf numFmtId="0" fontId="10" fillId="0" borderId="32" xfId="86" applyFont="1" applyBorder="1" applyAlignment="1">
      <alignment vertical="center"/>
      <protection/>
    </xf>
    <xf numFmtId="0" fontId="10" fillId="0" borderId="32" xfId="86" applyFont="1" applyFill="1" applyBorder="1" applyAlignment="1">
      <alignment vertical="center"/>
      <protection/>
    </xf>
    <xf numFmtId="0" fontId="10" fillId="0" borderId="34" xfId="86" applyFont="1" applyBorder="1" applyAlignment="1">
      <alignment vertical="center"/>
      <protection/>
    </xf>
    <xf numFmtId="0" fontId="47" fillId="0" borderId="34" xfId="86" applyFont="1" applyFill="1" applyBorder="1" applyAlignment="1">
      <alignment vertical="center"/>
      <protection/>
    </xf>
    <xf numFmtId="0" fontId="47" fillId="0" borderId="25" xfId="86" applyFont="1" applyFill="1" applyBorder="1" applyAlignment="1">
      <alignment vertical="center"/>
      <protection/>
    </xf>
    <xf numFmtId="0" fontId="47" fillId="0" borderId="73" xfId="86" applyFont="1" applyBorder="1" applyAlignment="1">
      <alignment vertical="center"/>
      <protection/>
    </xf>
    <xf numFmtId="0" fontId="47" fillId="0" borderId="32" xfId="86" applyFont="1" applyFill="1" applyBorder="1" applyAlignment="1">
      <alignment vertical="center"/>
      <protection/>
    </xf>
    <xf numFmtId="0" fontId="10" fillId="0" borderId="32" xfId="86" applyFont="1" applyBorder="1" applyAlignment="1" applyProtection="1">
      <alignment vertical="center"/>
      <protection locked="0"/>
    </xf>
    <xf numFmtId="0" fontId="10" fillId="0" borderId="25" xfId="86" applyFont="1" applyFill="1" applyBorder="1" applyAlignment="1">
      <alignment vertical="center"/>
      <protection/>
    </xf>
    <xf numFmtId="0" fontId="10" fillId="0" borderId="74" xfId="86" applyFont="1" applyBorder="1" applyAlignment="1">
      <alignment vertical="center"/>
      <protection/>
    </xf>
    <xf numFmtId="0" fontId="51" fillId="0" borderId="38" xfId="0" applyFont="1" applyBorder="1" applyAlignment="1" applyProtection="1">
      <alignment horizontal="left" vertical="center"/>
      <protection locked="0"/>
    </xf>
    <xf numFmtId="0" fontId="11" fillId="55" borderId="36" xfId="0" applyFont="1" applyFill="1" applyBorder="1" applyAlignment="1" applyProtection="1">
      <alignment vertical="center"/>
      <protection locked="0"/>
    </xf>
    <xf numFmtId="0" fontId="48" fillId="0" borderId="75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6" fillId="0" borderId="75" xfId="0" applyFont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left"/>
      <protection/>
    </xf>
    <xf numFmtId="0" fontId="26" fillId="0" borderId="0" xfId="0" applyFont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0" fillId="0" borderId="7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5" fillId="0" borderId="0" xfId="0" applyFont="1" applyAlignment="1">
      <alignment horizontal="center"/>
    </xf>
    <xf numFmtId="0" fontId="48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0" fillId="0" borderId="72" xfId="0" applyBorder="1" applyAlignment="1">
      <alignment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8" fillId="0" borderId="72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26" fillId="0" borderId="7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2" xfId="0" applyBorder="1" applyAlignment="1">
      <alignment vertical="center"/>
    </xf>
    <xf numFmtId="0" fontId="30" fillId="0" borderId="0" xfId="0" applyFont="1" applyAlignment="1">
      <alignment/>
    </xf>
    <xf numFmtId="0" fontId="16" fillId="0" borderId="48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76" xfId="0" applyFont="1" applyBorder="1" applyAlignment="1" applyProtection="1">
      <alignment horizontal="center" vertical="center"/>
      <protection locked="0"/>
    </xf>
    <xf numFmtId="0" fontId="18" fillId="0" borderId="76" xfId="0" applyFont="1" applyBorder="1" applyAlignment="1" applyProtection="1">
      <alignment horizontal="center" vertical="center"/>
      <protection/>
    </xf>
    <xf numFmtId="0" fontId="14" fillId="0" borderId="29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left" vertical="center"/>
      <protection locked="0"/>
    </xf>
    <xf numFmtId="0" fontId="15" fillId="0" borderId="35" xfId="0" applyFont="1" applyBorder="1" applyAlignment="1" applyProtection="1">
      <alignment horizontal="center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0" fontId="22" fillId="0" borderId="54" xfId="0" applyFont="1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horizontal="center" vertical="center"/>
      <protection locked="0"/>
    </xf>
    <xf numFmtId="0" fontId="10" fillId="0" borderId="27" xfId="86" applyFont="1" applyFill="1" applyBorder="1" applyAlignment="1" applyProtection="1">
      <alignment vertical="center"/>
      <protection locked="0"/>
    </xf>
    <xf numFmtId="0" fontId="47" fillId="0" borderId="32" xfId="86" applyFont="1" applyBorder="1" applyAlignment="1" applyProtection="1">
      <alignment vertical="center"/>
      <protection locked="0"/>
    </xf>
    <xf numFmtId="0" fontId="0" fillId="28" borderId="0" xfId="0" applyFont="1" applyFill="1" applyAlignment="1" applyProtection="1">
      <alignment/>
      <protection locked="0"/>
    </xf>
    <xf numFmtId="0" fontId="0" fillId="29" borderId="0" xfId="0" applyFont="1" applyFill="1" applyAlignment="1" applyProtection="1">
      <alignment/>
      <protection locked="0"/>
    </xf>
    <xf numFmtId="0" fontId="0" fillId="29" borderId="0" xfId="0" applyFill="1" applyAlignment="1">
      <alignment/>
    </xf>
    <xf numFmtId="0" fontId="91" fillId="29" borderId="0" xfId="87" applyFill="1">
      <alignment/>
      <protection/>
    </xf>
    <xf numFmtId="0" fontId="18" fillId="29" borderId="0" xfId="0" applyFont="1" applyFill="1" applyAlignment="1" applyProtection="1">
      <alignment horizontal="center" vertical="center"/>
      <protection locked="0"/>
    </xf>
    <xf numFmtId="0" fontId="0" fillId="29" borderId="0" xfId="0" applyFont="1" applyFill="1" applyAlignment="1" applyProtection="1">
      <alignment vertical="center"/>
      <protection locked="0"/>
    </xf>
    <xf numFmtId="0" fontId="18" fillId="29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99" fillId="0" borderId="75" xfId="0" applyFont="1" applyBorder="1" applyAlignment="1" applyProtection="1">
      <alignment vertical="center"/>
      <protection/>
    </xf>
    <xf numFmtId="0" fontId="100" fillId="0" borderId="75" xfId="0" applyFont="1" applyBorder="1" applyAlignment="1" applyProtection="1">
      <alignment vertical="center"/>
      <protection/>
    </xf>
    <xf numFmtId="0" fontId="101" fillId="0" borderId="75" xfId="0" applyFont="1" applyBorder="1" applyAlignment="1" applyProtection="1">
      <alignment horizontal="center" vertical="center"/>
      <protection/>
    </xf>
    <xf numFmtId="0" fontId="99" fillId="0" borderId="0" xfId="0" applyFont="1" applyBorder="1" applyAlignment="1" applyProtection="1">
      <alignment vertical="center"/>
      <protection/>
    </xf>
    <xf numFmtId="0" fontId="100" fillId="0" borderId="0" xfId="0" applyFont="1" applyBorder="1" applyAlignment="1" applyProtection="1">
      <alignment vertical="center"/>
      <protection/>
    </xf>
    <xf numFmtId="0" fontId="101" fillId="0" borderId="0" xfId="0" applyFont="1" applyBorder="1" applyAlignment="1" applyProtection="1">
      <alignment horizontal="center"/>
      <protection/>
    </xf>
    <xf numFmtId="0" fontId="100" fillId="0" borderId="0" xfId="0" applyFont="1" applyBorder="1" applyAlignment="1" applyProtection="1">
      <alignment horizontal="left" vertical="center"/>
      <protection/>
    </xf>
    <xf numFmtId="0" fontId="100" fillId="0" borderId="72" xfId="0" applyFont="1" applyBorder="1" applyAlignment="1" applyProtection="1">
      <alignment horizontal="left" vertical="center"/>
      <protection/>
    </xf>
    <xf numFmtId="0" fontId="101" fillId="0" borderId="72" xfId="0" applyFont="1" applyBorder="1" applyAlignment="1" applyProtection="1">
      <alignment horizontal="center" vertical="center"/>
      <protection/>
    </xf>
    <xf numFmtId="0" fontId="102" fillId="0" borderId="75" xfId="0" applyFont="1" applyBorder="1" applyAlignment="1" applyProtection="1">
      <alignment vertical="center"/>
      <protection/>
    </xf>
    <xf numFmtId="0" fontId="100" fillId="0" borderId="75" xfId="0" applyFont="1" applyBorder="1" applyAlignment="1" applyProtection="1">
      <alignment horizontal="left" vertical="center"/>
      <protection/>
    </xf>
    <xf numFmtId="0" fontId="99" fillId="0" borderId="75" xfId="0" applyFont="1" applyBorder="1" applyAlignment="1" applyProtection="1">
      <alignment horizontal="left" vertical="center"/>
      <protection/>
    </xf>
    <xf numFmtId="0" fontId="102" fillId="0" borderId="72" xfId="0" applyFont="1" applyBorder="1" applyAlignment="1" applyProtection="1">
      <alignment/>
      <protection locked="0"/>
    </xf>
    <xf numFmtId="0" fontId="100" fillId="0" borderId="72" xfId="0" applyFont="1" applyBorder="1" applyAlignment="1" applyProtection="1">
      <alignment horizontal="left"/>
      <protection locked="0"/>
    </xf>
    <xf numFmtId="0" fontId="101" fillId="0" borderId="72" xfId="0" applyFont="1" applyBorder="1" applyAlignment="1" applyProtection="1">
      <alignment horizontal="center"/>
      <protection locked="0"/>
    </xf>
    <xf numFmtId="0" fontId="0" fillId="56" borderId="0" xfId="0" applyFont="1" applyFill="1" applyAlignment="1" applyProtection="1">
      <alignment vertical="center"/>
      <protection locked="0"/>
    </xf>
    <xf numFmtId="0" fontId="0" fillId="56" borderId="0" xfId="0" applyFont="1" applyFill="1" applyAlignment="1" applyProtection="1">
      <alignment/>
      <protection locked="0"/>
    </xf>
    <xf numFmtId="0" fontId="30" fillId="0" borderId="0" xfId="90">
      <alignment/>
      <protection/>
    </xf>
    <xf numFmtId="0" fontId="73" fillId="0" borderId="0" xfId="90" applyFont="1" applyAlignment="1">
      <alignment horizontal="left" vertical="center"/>
      <protection/>
    </xf>
    <xf numFmtId="0" fontId="71" fillId="0" borderId="0" xfId="90" applyFont="1" applyAlignment="1">
      <alignment horizontal="center" vertical="center"/>
      <protection/>
    </xf>
    <xf numFmtId="0" fontId="30" fillId="0" borderId="77" xfId="90" applyBorder="1" applyAlignment="1">
      <alignment horizontal="center" vertical="center" wrapText="1"/>
      <protection/>
    </xf>
    <xf numFmtId="0" fontId="30" fillId="0" borderId="78" xfId="90" applyBorder="1" applyAlignment="1">
      <alignment horizontal="center" vertical="center" wrapText="1"/>
      <protection/>
    </xf>
    <xf numFmtId="0" fontId="30" fillId="0" borderId="78" xfId="90" applyFill="1" applyBorder="1" applyAlignment="1">
      <alignment horizontal="center" vertical="center" wrapText="1"/>
      <protection/>
    </xf>
    <xf numFmtId="0" fontId="30" fillId="0" borderId="79" xfId="90" applyFill="1" applyBorder="1" applyAlignment="1">
      <alignment horizontal="center" vertical="center" wrapText="1"/>
      <protection/>
    </xf>
    <xf numFmtId="0" fontId="30" fillId="0" borderId="80" xfId="90" applyFill="1" applyBorder="1" applyAlignment="1">
      <alignment horizontal="center" vertical="center" wrapText="1"/>
      <protection/>
    </xf>
    <xf numFmtId="0" fontId="30" fillId="0" borderId="81" xfId="90" applyBorder="1" applyAlignment="1">
      <alignment horizontal="center"/>
      <protection/>
    </xf>
    <xf numFmtId="0" fontId="17" fillId="0" borderId="82" xfId="90" applyFont="1" applyBorder="1" applyAlignment="1">
      <alignment horizontal="left" vertical="center" indent="1"/>
      <protection/>
    </xf>
    <xf numFmtId="0" fontId="17" fillId="0" borderId="83" xfId="90" applyFont="1" applyBorder="1" applyAlignment="1">
      <alignment horizontal="left" vertical="center" indent="1"/>
      <protection/>
    </xf>
    <xf numFmtId="0" fontId="30" fillId="0" borderId="83" xfId="90" applyFont="1" applyBorder="1" applyAlignment="1">
      <alignment horizontal="center" vertical="center"/>
      <protection/>
    </xf>
    <xf numFmtId="0" fontId="72" fillId="0" borderId="82" xfId="90" applyFont="1" applyBorder="1" applyAlignment="1">
      <alignment horizontal="center"/>
      <protection/>
    </xf>
    <xf numFmtId="0" fontId="30" fillId="0" borderId="82" xfId="90" applyFont="1" applyBorder="1" applyAlignment="1">
      <alignment horizontal="center"/>
      <protection/>
    </xf>
    <xf numFmtId="0" fontId="30" fillId="0" borderId="82" xfId="90" applyBorder="1" applyAlignment="1">
      <alignment horizontal="center"/>
      <protection/>
    </xf>
    <xf numFmtId="0" fontId="26" fillId="0" borderId="82" xfId="90" applyFont="1" applyBorder="1" applyAlignment="1">
      <alignment horizontal="center"/>
      <protection/>
    </xf>
    <xf numFmtId="0" fontId="23" fillId="0" borderId="84" xfId="90" applyFont="1" applyBorder="1" applyAlignment="1">
      <alignment horizontal="center"/>
      <protection/>
    </xf>
    <xf numFmtId="0" fontId="30" fillId="0" borderId="0" xfId="90" applyFont="1" applyBorder="1" applyAlignment="1">
      <alignment horizontal="center" vertical="center"/>
      <protection/>
    </xf>
    <xf numFmtId="0" fontId="30" fillId="0" borderId="85" xfId="90" applyBorder="1" applyAlignment="1">
      <alignment horizontal="center"/>
      <protection/>
    </xf>
    <xf numFmtId="0" fontId="17" fillId="0" borderId="54" xfId="90" applyFont="1" applyBorder="1" applyAlignment="1">
      <alignment horizontal="left" vertical="center" indent="1"/>
      <protection/>
    </xf>
    <xf numFmtId="0" fontId="30" fillId="0" borderId="54" xfId="90" applyFont="1" applyBorder="1" applyAlignment="1">
      <alignment horizontal="center" vertical="center"/>
      <protection/>
    </xf>
    <xf numFmtId="0" fontId="72" fillId="0" borderId="45" xfId="90" applyFont="1" applyBorder="1" applyAlignment="1">
      <alignment horizontal="center"/>
      <protection/>
    </xf>
    <xf numFmtId="0" fontId="30" fillId="0" borderId="22" xfId="90" applyFont="1" applyBorder="1" applyAlignment="1">
      <alignment horizontal="center"/>
      <protection/>
    </xf>
    <xf numFmtId="0" fontId="30" fillId="0" borderId="22" xfId="90" applyBorder="1" applyAlignment="1">
      <alignment horizontal="center"/>
      <protection/>
    </xf>
    <xf numFmtId="0" fontId="26" fillId="0" borderId="22" xfId="90" applyFont="1" applyBorder="1" applyAlignment="1">
      <alignment horizontal="center"/>
      <protection/>
    </xf>
    <xf numFmtId="0" fontId="23" fillId="0" borderId="86" xfId="90" applyFont="1" applyBorder="1" applyAlignment="1">
      <alignment horizontal="center"/>
      <protection/>
    </xf>
    <xf numFmtId="0" fontId="30" fillId="0" borderId="87" xfId="90" applyBorder="1">
      <alignment/>
      <protection/>
    </xf>
    <xf numFmtId="0" fontId="30" fillId="0" borderId="0" xfId="90" applyFont="1" applyBorder="1" applyAlignment="1" applyProtection="1">
      <alignment horizontal="center" vertical="center"/>
      <protection locked="0"/>
    </xf>
    <xf numFmtId="0" fontId="30" fillId="0" borderId="54" xfId="90" applyFont="1" applyBorder="1" applyAlignment="1">
      <alignment horizontal="left" vertical="center" indent="1"/>
      <protection/>
    </xf>
    <xf numFmtId="0" fontId="75" fillId="0" borderId="45" xfId="90" applyFont="1" applyBorder="1" applyAlignment="1">
      <alignment horizontal="left" vertical="center" indent="1"/>
      <protection/>
    </xf>
    <xf numFmtId="0" fontId="72" fillId="0" borderId="86" xfId="90" applyFont="1" applyBorder="1" applyAlignment="1">
      <alignment horizontal="center"/>
      <protection/>
    </xf>
    <xf numFmtId="0" fontId="72" fillId="0" borderId="88" xfId="90" applyFont="1" applyBorder="1" applyAlignment="1">
      <alignment horizontal="left" vertical="center" indent="1"/>
      <protection/>
    </xf>
    <xf numFmtId="0" fontId="72" fillId="0" borderId="89" xfId="90" applyFont="1" applyBorder="1" applyAlignment="1">
      <alignment horizontal="left" vertical="center" indent="1"/>
      <protection/>
    </xf>
    <xf numFmtId="0" fontId="72" fillId="0" borderId="89" xfId="90" applyFont="1" applyBorder="1" applyAlignment="1">
      <alignment horizontal="center" vertical="center"/>
      <protection/>
    </xf>
    <xf numFmtId="0" fontId="30" fillId="0" borderId="90" xfId="90" applyFont="1" applyBorder="1" applyAlignment="1">
      <alignment horizontal="center"/>
      <protection/>
    </xf>
    <xf numFmtId="0" fontId="30" fillId="0" borderId="90" xfId="90" applyBorder="1" applyAlignment="1">
      <alignment horizontal="center"/>
      <protection/>
    </xf>
    <xf numFmtId="0" fontId="26" fillId="0" borderId="90" xfId="90" applyFont="1" applyBorder="1" applyAlignment="1">
      <alignment horizontal="center"/>
      <protection/>
    </xf>
    <xf numFmtId="0" fontId="9" fillId="0" borderId="91" xfId="90" applyFont="1" applyBorder="1" applyAlignment="1">
      <alignment horizontal="center" vertical="center"/>
      <protection/>
    </xf>
    <xf numFmtId="0" fontId="74" fillId="0" borderId="91" xfId="90" applyFont="1" applyBorder="1" applyAlignment="1">
      <alignment vertical="center"/>
      <protection/>
    </xf>
    <xf numFmtId="0" fontId="26" fillId="0" borderId="92" xfId="90" applyFont="1" applyBorder="1" applyAlignment="1">
      <alignment horizontal="center"/>
      <protection/>
    </xf>
    <xf numFmtId="0" fontId="74" fillId="0" borderId="93" xfId="90" applyFont="1" applyBorder="1" applyAlignment="1">
      <alignment vertical="center"/>
      <protection/>
    </xf>
    <xf numFmtId="0" fontId="30" fillId="0" borderId="0" xfId="90" applyBorder="1">
      <alignment/>
      <protection/>
    </xf>
    <xf numFmtId="0" fontId="74" fillId="0" borderId="94" xfId="90" applyFont="1" applyBorder="1" applyAlignment="1">
      <alignment vertical="center"/>
      <protection/>
    </xf>
    <xf numFmtId="0" fontId="26" fillId="0" borderId="88" xfId="90" applyFont="1" applyBorder="1" applyAlignment="1">
      <alignment horizontal="center"/>
      <protection/>
    </xf>
    <xf numFmtId="0" fontId="74" fillId="0" borderId="95" xfId="90" applyFont="1" applyBorder="1" applyAlignment="1">
      <alignment vertical="center"/>
      <protection/>
    </xf>
    <xf numFmtId="0" fontId="30" fillId="0" borderId="45" xfId="90" applyFont="1" applyBorder="1" applyAlignment="1">
      <alignment horizontal="left" vertical="center" indent="1"/>
      <protection/>
    </xf>
    <xf numFmtId="0" fontId="72" fillId="0" borderId="22" xfId="90" applyFont="1" applyBorder="1" applyAlignment="1">
      <alignment horizontal="center"/>
      <protection/>
    </xf>
    <xf numFmtId="0" fontId="3" fillId="0" borderId="54" xfId="90" applyFont="1" applyBorder="1" applyAlignment="1">
      <alignment horizontal="left" indent="1"/>
      <protection/>
    </xf>
    <xf numFmtId="0" fontId="30" fillId="0" borderId="45" xfId="90" applyFont="1" applyBorder="1" applyAlignment="1">
      <alignment horizontal="left" indent="1"/>
      <protection/>
    </xf>
    <xf numFmtId="0" fontId="30" fillId="0" borderId="54" xfId="90" applyFont="1" applyBorder="1" applyAlignment="1">
      <alignment horizontal="left" indent="1"/>
      <protection/>
    </xf>
    <xf numFmtId="0" fontId="30" fillId="0" borderId="21" xfId="90" applyFont="1" applyBorder="1" applyAlignment="1">
      <alignment horizontal="center"/>
      <protection/>
    </xf>
    <xf numFmtId="0" fontId="76" fillId="0" borderId="86" xfId="90" applyFont="1" applyBorder="1" applyAlignment="1">
      <alignment horizontal="center"/>
      <protection/>
    </xf>
    <xf numFmtId="0" fontId="30" fillId="0" borderId="0" xfId="90" applyFont="1" applyAlignment="1">
      <alignment horizontal="center" vertical="center"/>
      <protection/>
    </xf>
    <xf numFmtId="0" fontId="30" fillId="0" borderId="22" xfId="90" applyFont="1" applyBorder="1" applyAlignment="1">
      <alignment horizontal="center" vertical="center"/>
      <protection/>
    </xf>
    <xf numFmtId="0" fontId="30" fillId="0" borderId="22" xfId="90" applyFont="1" applyBorder="1" applyAlignment="1">
      <alignment horizontal="left" vertical="center" indent="1"/>
      <protection/>
    </xf>
    <xf numFmtId="0" fontId="30" fillId="0" borderId="21" xfId="90" applyFont="1" applyBorder="1" applyAlignment="1">
      <alignment horizontal="left" vertical="center" indent="1"/>
      <protection/>
    </xf>
    <xf numFmtId="0" fontId="30" fillId="0" borderId="21" xfId="90" applyFont="1" applyBorder="1" applyAlignment="1">
      <alignment horizontal="center" vertical="center"/>
      <protection/>
    </xf>
    <xf numFmtId="0" fontId="72" fillId="0" borderId="90" xfId="90" applyFont="1" applyBorder="1" applyAlignment="1">
      <alignment horizontal="center"/>
      <protection/>
    </xf>
    <xf numFmtId="0" fontId="26" fillId="0" borderId="91" xfId="90" applyFont="1" applyBorder="1" applyAlignment="1">
      <alignment vertical="center"/>
      <protection/>
    </xf>
    <xf numFmtId="0" fontId="9" fillId="0" borderId="91" xfId="90" applyFont="1" applyBorder="1" applyAlignment="1">
      <alignment vertical="center"/>
      <protection/>
    </xf>
    <xf numFmtId="0" fontId="68" fillId="0" borderId="0" xfId="91" applyFont="1" applyAlignment="1">
      <alignment horizontal="left" vertical="center" wrapText="1"/>
      <protection/>
    </xf>
    <xf numFmtId="0" fontId="3" fillId="0" borderId="0" xfId="90" applyFont="1" applyAlignment="1">
      <alignment vertical="center" wrapText="1"/>
      <protection/>
    </xf>
    <xf numFmtId="0" fontId="77" fillId="0" borderId="0" xfId="91" applyFont="1" applyAlignment="1">
      <alignment horizontal="center" vertical="center"/>
      <protection/>
    </xf>
    <xf numFmtId="0" fontId="78" fillId="0" borderId="0" xfId="91" applyFont="1" applyAlignment="1">
      <alignment horizontal="center" vertical="center"/>
      <protection/>
    </xf>
    <xf numFmtId="0" fontId="68" fillId="0" borderId="0" xfId="91" applyFont="1" applyAlignment="1">
      <alignment horizontal="left" vertical="center" wrapText="1"/>
      <protection/>
    </xf>
    <xf numFmtId="0" fontId="68" fillId="0" borderId="0" xfId="90" applyFont="1" applyAlignment="1">
      <alignment horizontal="left" vertical="center" wrapText="1"/>
      <protection/>
    </xf>
    <xf numFmtId="0" fontId="70" fillId="0" borderId="0" xfId="90" applyFont="1" applyAlignment="1">
      <alignment horizontal="left" vertical="center"/>
      <protection/>
    </xf>
    <xf numFmtId="0" fontId="73" fillId="0" borderId="0" xfId="90" applyFont="1" applyAlignment="1">
      <alignment horizontal="left" vertical="center"/>
      <protection/>
    </xf>
    <xf numFmtId="0" fontId="74" fillId="0" borderId="96" xfId="90" applyFont="1" applyBorder="1" applyAlignment="1">
      <alignment horizontal="center" vertical="center"/>
      <protection/>
    </xf>
    <xf numFmtId="0" fontId="74" fillId="0" borderId="91" xfId="90" applyFont="1" applyBorder="1" applyAlignment="1">
      <alignment horizontal="center" vertical="center"/>
      <protection/>
    </xf>
    <xf numFmtId="0" fontId="74" fillId="0" borderId="93" xfId="90" applyFont="1" applyBorder="1" applyAlignment="1">
      <alignment horizontal="center" vertical="center"/>
      <protection/>
    </xf>
    <xf numFmtId="0" fontId="74" fillId="0" borderId="97" xfId="90" applyFont="1" applyBorder="1" applyAlignment="1">
      <alignment horizontal="center" vertical="center"/>
      <protection/>
    </xf>
    <xf numFmtId="0" fontId="74" fillId="0" borderId="0" xfId="90" applyFont="1" applyBorder="1" applyAlignment="1">
      <alignment horizontal="center" vertical="center"/>
      <protection/>
    </xf>
    <xf numFmtId="0" fontId="74" fillId="0" borderId="98" xfId="90" applyFont="1" applyBorder="1" applyAlignment="1">
      <alignment horizontal="center" vertical="center"/>
      <protection/>
    </xf>
    <xf numFmtId="0" fontId="9" fillId="0" borderId="96" xfId="90" applyFont="1" applyBorder="1" applyAlignment="1">
      <alignment horizontal="center" vertical="center"/>
      <protection/>
    </xf>
    <xf numFmtId="0" fontId="9" fillId="0" borderId="91" xfId="90" applyFont="1" applyBorder="1" applyAlignment="1">
      <alignment horizontal="center" vertical="center"/>
      <protection/>
    </xf>
    <xf numFmtId="0" fontId="9" fillId="0" borderId="99" xfId="90" applyFont="1" applyBorder="1" applyAlignment="1">
      <alignment horizontal="center" vertical="center"/>
      <protection/>
    </xf>
    <xf numFmtId="0" fontId="9" fillId="0" borderId="94" xfId="90" applyFont="1" applyBorder="1" applyAlignment="1">
      <alignment horizontal="center" vertical="center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85" applyFont="1" applyAlignment="1" applyProtection="1">
      <alignment horizontal="center"/>
      <protection/>
    </xf>
    <xf numFmtId="0" fontId="0" fillId="0" borderId="0" xfId="85" applyAlignment="1" applyProtection="1">
      <alignment horizontal="center"/>
      <protection/>
    </xf>
    <xf numFmtId="0" fontId="49" fillId="0" borderId="70" xfId="87" applyFont="1" applyBorder="1" applyAlignment="1">
      <alignment horizontal="center" vertical="center"/>
      <protection/>
    </xf>
    <xf numFmtId="0" fontId="49" fillId="0" borderId="45" xfId="87" applyFont="1" applyBorder="1" applyAlignment="1">
      <alignment horizontal="center" vertical="center"/>
      <protection/>
    </xf>
    <xf numFmtId="1" fontId="49" fillId="0" borderId="70" xfId="87" applyNumberFormat="1" applyFont="1" applyBorder="1" applyAlignment="1" applyProtection="1">
      <alignment horizontal="center" vertical="center"/>
      <protection locked="0"/>
    </xf>
    <xf numFmtId="1" fontId="91" fillId="0" borderId="25" xfId="87" applyNumberFormat="1" applyBorder="1" applyAlignment="1" applyProtection="1">
      <alignment horizontal="center" vertical="center"/>
      <protection locked="0"/>
    </xf>
    <xf numFmtId="1" fontId="91" fillId="0" borderId="45" xfId="87" applyNumberFormat="1" applyBorder="1" applyAlignment="1" applyProtection="1">
      <alignment horizontal="center" vertical="center"/>
      <protection locked="0"/>
    </xf>
    <xf numFmtId="166" fontId="49" fillId="0" borderId="22" xfId="87" applyNumberFormat="1" applyFont="1" applyBorder="1" applyAlignment="1">
      <alignment horizontal="center" vertical="center"/>
      <protection/>
    </xf>
    <xf numFmtId="0" fontId="49" fillId="0" borderId="22" xfId="87" applyFont="1" applyBorder="1" applyAlignment="1">
      <alignment horizontal="center" vertical="center"/>
      <protection/>
    </xf>
    <xf numFmtId="0" fontId="91" fillId="45" borderId="19" xfId="87" applyFill="1" applyBorder="1" applyAlignment="1">
      <alignment horizontal="center" vertical="center"/>
      <protection/>
    </xf>
    <xf numFmtId="0" fontId="91" fillId="45" borderId="20" xfId="87" applyFill="1" applyBorder="1" applyAlignment="1">
      <alignment horizontal="center" vertical="center"/>
      <protection/>
    </xf>
    <xf numFmtId="0" fontId="91" fillId="0" borderId="21" xfId="87" applyBorder="1" applyAlignment="1">
      <alignment horizontal="center" vertical="center"/>
      <protection/>
    </xf>
    <xf numFmtId="1" fontId="49" fillId="0" borderId="22" xfId="87" applyNumberFormat="1" applyFont="1" applyBorder="1" applyAlignment="1" applyProtection="1">
      <alignment horizontal="center" vertical="center"/>
      <protection locked="0"/>
    </xf>
    <xf numFmtId="0" fontId="91" fillId="45" borderId="87" xfId="87" applyFill="1" applyBorder="1" applyAlignment="1">
      <alignment horizontal="center" vertical="center"/>
      <protection/>
    </xf>
    <xf numFmtId="0" fontId="91" fillId="45" borderId="0" xfId="87" applyFill="1" applyBorder="1" applyAlignment="1">
      <alignment horizontal="center" vertical="center"/>
      <protection/>
    </xf>
    <xf numFmtId="0" fontId="91" fillId="45" borderId="48" xfId="87" applyFill="1" applyBorder="1" applyAlignment="1">
      <alignment horizontal="center" vertical="center"/>
      <protection/>
    </xf>
    <xf numFmtId="0" fontId="28" fillId="0" borderId="0" xfId="0" applyFont="1" applyAlignment="1" applyProtection="1">
      <alignment horizont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31" fillId="0" borderId="0" xfId="0" applyFont="1" applyAlignment="1">
      <alignment horizontal="center"/>
    </xf>
    <xf numFmtId="0" fontId="26" fillId="0" borderId="100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44" fontId="29" fillId="0" borderId="0" xfId="105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63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31" fillId="0" borderId="64" xfId="0" applyFont="1" applyBorder="1" applyAlignment="1" applyProtection="1">
      <alignment horizontal="center"/>
      <protection locked="0"/>
    </xf>
    <xf numFmtId="0" fontId="75" fillId="0" borderId="82" xfId="90" applyFont="1" applyBorder="1" applyAlignment="1">
      <alignment horizontal="left" vertical="center" indent="1"/>
      <protection/>
    </xf>
    <xf numFmtId="0" fontId="75" fillId="0" borderId="82" xfId="90" applyFont="1" applyBorder="1" applyAlignment="1">
      <alignment horizontal="center" vertical="center"/>
      <protection/>
    </xf>
    <xf numFmtId="0" fontId="76" fillId="0" borderId="82" xfId="90" applyFont="1" applyBorder="1" applyAlignment="1">
      <alignment horizontal="center"/>
      <protection/>
    </xf>
    <xf numFmtId="0" fontId="76" fillId="0" borderId="22" xfId="90" applyFont="1" applyBorder="1" applyAlignment="1">
      <alignment horizontal="center"/>
      <protection/>
    </xf>
    <xf numFmtId="0" fontId="72" fillId="0" borderId="45" xfId="90" applyFont="1" applyBorder="1" applyAlignment="1">
      <alignment horizontal="left" vertical="center" indent="1"/>
      <protection/>
    </xf>
    <xf numFmtId="0" fontId="72" fillId="0" borderId="54" xfId="90" applyFont="1" applyBorder="1" applyAlignment="1">
      <alignment horizontal="left" vertical="center" indent="1"/>
      <protection/>
    </xf>
    <xf numFmtId="0" fontId="72" fillId="0" borderId="54" xfId="90" applyFont="1" applyBorder="1" applyAlignment="1">
      <alignment horizontal="center" vertical="center"/>
      <protection/>
    </xf>
    <xf numFmtId="0" fontId="30" fillId="0" borderId="102" xfId="90" applyBorder="1" applyAlignment="1">
      <alignment horizontal="center"/>
      <protection/>
    </xf>
    <xf numFmtId="0" fontId="30" fillId="0" borderId="88" xfId="90" applyFont="1" applyBorder="1" applyAlignment="1">
      <alignment horizontal="left" vertical="center" indent="1"/>
      <protection/>
    </xf>
    <xf numFmtId="0" fontId="30" fillId="0" borderId="89" xfId="90" applyFont="1" applyBorder="1" applyAlignment="1">
      <alignment horizontal="left" vertical="center" indent="1"/>
      <protection/>
    </xf>
    <xf numFmtId="0" fontId="30" fillId="0" borderId="89" xfId="90" applyFont="1" applyBorder="1" applyAlignment="1">
      <alignment horizontal="center" vertical="center"/>
      <protection/>
    </xf>
    <xf numFmtId="0" fontId="76" fillId="0" borderId="90" xfId="90" applyFont="1" applyBorder="1" applyAlignment="1">
      <alignment horizontal="center"/>
      <protection/>
    </xf>
    <xf numFmtId="0" fontId="30" fillId="0" borderId="54" xfId="90" applyFont="1" applyBorder="1" applyAlignment="1">
      <alignment horizontal="center"/>
      <protection/>
    </xf>
    <xf numFmtId="0" fontId="72" fillId="0" borderId="103" xfId="90" applyFont="1" applyBorder="1" applyAlignment="1">
      <alignment horizontal="center"/>
      <protection/>
    </xf>
    <xf numFmtId="0" fontId="77" fillId="0" borderId="0" xfId="90" applyFont="1" applyAlignment="1">
      <alignment horizontal="center" vertical="center"/>
      <protection/>
    </xf>
    <xf numFmtId="0" fontId="75" fillId="0" borderId="0" xfId="92" applyFont="1" applyAlignment="1">
      <alignment horizontal="center" vertical="center" wrapText="1"/>
      <protection/>
    </xf>
    <xf numFmtId="0" fontId="3" fillId="0" borderId="0" xfId="90" applyFont="1" applyAlignment="1">
      <alignment horizontal="center" vertical="center" wrapText="1"/>
      <protection/>
    </xf>
  </cellXfs>
  <cellStyles count="9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Comma [0]" xfId="67"/>
    <cellStyle name="Eingabe" xfId="68"/>
    <cellStyle name="Eingabe 2" xfId="69"/>
    <cellStyle name="Ergebnis" xfId="70"/>
    <cellStyle name="Ergebnis 2" xfId="71"/>
    <cellStyle name="Erklärender Text" xfId="72"/>
    <cellStyle name="Erklärender Text 2" xfId="73"/>
    <cellStyle name="Excel Built-in Normal" xfId="74"/>
    <cellStyle name="Gut" xfId="75"/>
    <cellStyle name="Gut 2" xfId="76"/>
    <cellStyle name="Comma" xfId="77"/>
    <cellStyle name="Neutral" xfId="78"/>
    <cellStyle name="Neutral 2" xfId="79"/>
    <cellStyle name="Notiz" xfId="80"/>
    <cellStyle name="Notiz 2" xfId="81"/>
    <cellStyle name="Percent" xfId="82"/>
    <cellStyle name="Schlecht" xfId="83"/>
    <cellStyle name="Schlecht 2" xfId="84"/>
    <cellStyle name="Standard 2" xfId="85"/>
    <cellStyle name="Standard 2 2" xfId="86"/>
    <cellStyle name="Standard 3" xfId="87"/>
    <cellStyle name="Standard 4" xfId="88"/>
    <cellStyle name="Standard 5" xfId="89"/>
    <cellStyle name="Standard_EM 2015 Endrunde" xfId="90"/>
    <cellStyle name="Standard_EM VR Startf. Jug.A" xfId="91"/>
    <cellStyle name="Standard_EM VR Startf. Jug.A_EM 2015 Endrunde" xfId="92"/>
    <cellStyle name="Überschrift" xfId="93"/>
    <cellStyle name="Überschrift 1" xfId="94"/>
    <cellStyle name="Überschrift 1 2" xfId="95"/>
    <cellStyle name="Überschrift 2" xfId="96"/>
    <cellStyle name="Überschrift 2 2" xfId="97"/>
    <cellStyle name="Überschrift 3" xfId="98"/>
    <cellStyle name="Überschrift 3 2" xfId="99"/>
    <cellStyle name="Überschrift 4" xfId="100"/>
    <cellStyle name="Überschrift 4 2" xfId="101"/>
    <cellStyle name="Überschrift 5" xfId="102"/>
    <cellStyle name="Verknüpfte Zelle" xfId="103"/>
    <cellStyle name="Verknüpfte Zelle 2" xfId="104"/>
    <cellStyle name="Currency" xfId="105"/>
    <cellStyle name="Currency [0]" xfId="106"/>
    <cellStyle name="Warnender Text" xfId="107"/>
    <cellStyle name="Warnender Text 2" xfId="108"/>
    <cellStyle name="Zelle überprüfen" xfId="109"/>
    <cellStyle name="Zelle überprüfen 2" xfId="110"/>
  </cellStyles>
  <dxfs count="340">
    <dxf>
      <font>
        <color indexed="57"/>
      </font>
    </dxf>
    <dxf>
      <font>
        <color indexed="10"/>
      </font>
    </dxf>
    <dxf>
      <font>
        <color indexed="9"/>
      </font>
    </dxf>
    <dxf>
      <font>
        <color indexed="57"/>
      </font>
    </dxf>
    <dxf>
      <font>
        <color indexed="10"/>
      </font>
    </dxf>
    <dxf>
      <font>
        <color indexed="9"/>
      </font>
    </dxf>
    <dxf>
      <font>
        <color indexed="17"/>
      </font>
    </dxf>
    <dxf>
      <font>
        <color indexed="10"/>
      </font>
    </dxf>
    <dxf>
      <font>
        <color indexed="9"/>
      </font>
    </dxf>
    <dxf>
      <font>
        <color indexed="57"/>
      </font>
    </dxf>
    <dxf>
      <font>
        <color indexed="10"/>
      </font>
    </dxf>
    <dxf>
      <font>
        <color indexed="9"/>
      </font>
    </dxf>
    <dxf>
      <font>
        <color indexed="57"/>
      </font>
    </dxf>
    <dxf>
      <font>
        <color indexed="10"/>
      </font>
    </dxf>
    <dxf>
      <font>
        <color indexed="9"/>
      </font>
    </dxf>
    <dxf>
      <font>
        <color indexed="17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indexed="9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indexed="9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b/>
        <i val="0"/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indexed="9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indexed="9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indexed="9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9"/>
      </font>
    </dxf>
    <dxf>
      <font>
        <color auto="1"/>
      </font>
    </dxf>
    <dxf>
      <font>
        <b/>
        <i val="0"/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indexed="9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57"/>
      </font>
    </dxf>
    <dxf>
      <font>
        <color indexed="10"/>
      </font>
    </dxf>
    <dxf>
      <font>
        <color indexed="9"/>
      </font>
    </dxf>
    <dxf>
      <font>
        <strike val="0"/>
        <color auto="1"/>
      </font>
    </dxf>
    <dxf>
      <font>
        <strike val="0"/>
        <color indexed="10"/>
      </font>
    </dxf>
    <dxf>
      <font>
        <strike val="0"/>
        <color indexed="17"/>
      </font>
    </dxf>
    <dxf>
      <font>
        <color indexed="57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1</xdr:col>
      <xdr:colOff>123825</xdr:colOff>
      <xdr:row>0</xdr:row>
      <xdr:rowOff>0</xdr:rowOff>
    </xdr:to>
    <xdr:pic>
      <xdr:nvPicPr>
        <xdr:cNvPr id="1" name="Picture 1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0</xdr:row>
      <xdr:rowOff>0</xdr:rowOff>
    </xdr:from>
    <xdr:to>
      <xdr:col>1</xdr:col>
      <xdr:colOff>361950</xdr:colOff>
      <xdr:row>0</xdr:row>
      <xdr:rowOff>0</xdr:rowOff>
    </xdr:to>
    <xdr:pic>
      <xdr:nvPicPr>
        <xdr:cNvPr id="2" name="Picture 4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85725</xdr:rowOff>
    </xdr:from>
    <xdr:to>
      <xdr:col>1</xdr:col>
      <xdr:colOff>171450</xdr:colOff>
      <xdr:row>5</xdr:row>
      <xdr:rowOff>76200</xdr:rowOff>
    </xdr:to>
    <xdr:pic>
      <xdr:nvPicPr>
        <xdr:cNvPr id="3" name="Picture 2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657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85725</xdr:rowOff>
    </xdr:from>
    <xdr:to>
      <xdr:col>1</xdr:col>
      <xdr:colOff>171450</xdr:colOff>
      <xdr:row>5</xdr:row>
      <xdr:rowOff>76200</xdr:rowOff>
    </xdr:to>
    <xdr:pic>
      <xdr:nvPicPr>
        <xdr:cNvPr id="4" name="Picture 2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657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1</xdr:row>
      <xdr:rowOff>19050</xdr:rowOff>
    </xdr:from>
    <xdr:to>
      <xdr:col>10</xdr:col>
      <xdr:colOff>266700</xdr:colOff>
      <xdr:row>6</xdr:row>
      <xdr:rowOff>19050</xdr:rowOff>
    </xdr:to>
    <xdr:pic>
      <xdr:nvPicPr>
        <xdr:cNvPr id="5" name="Picture 100" descr="Wappen Rietsch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209550"/>
          <a:ext cx="752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123825</xdr:colOff>
      <xdr:row>0</xdr:row>
      <xdr:rowOff>0</xdr:rowOff>
    </xdr:to>
    <xdr:pic>
      <xdr:nvPicPr>
        <xdr:cNvPr id="2" name="Picture 124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123825</xdr:colOff>
      <xdr:row>0</xdr:row>
      <xdr:rowOff>0</xdr:rowOff>
    </xdr:to>
    <xdr:pic>
      <xdr:nvPicPr>
        <xdr:cNvPr id="3" name="Picture 126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0</xdr:row>
      <xdr:rowOff>0</xdr:rowOff>
    </xdr:from>
    <xdr:to>
      <xdr:col>1</xdr:col>
      <xdr:colOff>361950</xdr:colOff>
      <xdr:row>0</xdr:row>
      <xdr:rowOff>0</xdr:rowOff>
    </xdr:to>
    <xdr:pic>
      <xdr:nvPicPr>
        <xdr:cNvPr id="4" name="Picture 130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104775</xdr:rowOff>
    </xdr:from>
    <xdr:to>
      <xdr:col>1</xdr:col>
      <xdr:colOff>190500</xdr:colOff>
      <xdr:row>5</xdr:row>
      <xdr:rowOff>95250</xdr:rowOff>
    </xdr:to>
    <xdr:pic>
      <xdr:nvPicPr>
        <xdr:cNvPr id="5" name="Picture 2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04775"/>
          <a:ext cx="723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76200</xdr:rowOff>
    </xdr:from>
    <xdr:to>
      <xdr:col>10</xdr:col>
      <xdr:colOff>342900</xdr:colOff>
      <xdr:row>5</xdr:row>
      <xdr:rowOff>76200</xdr:rowOff>
    </xdr:to>
    <xdr:pic>
      <xdr:nvPicPr>
        <xdr:cNvPr id="6" name="Picture 3" descr="sv-laussnit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762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rgebnislisten%20120%20Wurf%20EM%20OKV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co\AppData\Local\Temp\Ergebnislisten%20120%20Wurf%20EM%20OKV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opie%20von%20Ergebnislisten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ä Jr 120 VL"/>
      <sheetName val="Mä 120 Fin"/>
      <sheetName val="Jr 120 Fin"/>
    </sheetNames>
    <sheetDataSet>
      <sheetData sheetId="0">
        <row r="7">
          <cell r="B7" t="str">
            <v>Veit Schwarz</v>
          </cell>
        </row>
        <row r="8">
          <cell r="B8" t="str">
            <v>Veit Beutekamp</v>
          </cell>
        </row>
        <row r="9">
          <cell r="B9" t="str">
            <v>Thomas Reichelt</v>
          </cell>
        </row>
        <row r="10">
          <cell r="B10" t="str">
            <v>Frank Rüger</v>
          </cell>
        </row>
        <row r="11">
          <cell r="B11" t="str">
            <v>Robert Nake</v>
          </cell>
        </row>
        <row r="12">
          <cell r="B12" t="str">
            <v>Alexander Grimmer</v>
          </cell>
        </row>
        <row r="13">
          <cell r="B13" t="str">
            <v>Bernd Ellert</v>
          </cell>
        </row>
        <row r="14">
          <cell r="B14" t="str">
            <v>Marcus Kristmann</v>
          </cell>
        </row>
        <row r="15">
          <cell r="B15" t="str">
            <v>Tom Helbig</v>
          </cell>
        </row>
        <row r="16">
          <cell r="B16" t="str">
            <v>Frank Kleesaat</v>
          </cell>
        </row>
        <row r="17">
          <cell r="B17" t="str">
            <v>Maik Scheibe</v>
          </cell>
        </row>
        <row r="18">
          <cell r="B18" t="str">
            <v>Torsten Schäfer</v>
          </cell>
        </row>
        <row r="19">
          <cell r="B19" t="str">
            <v>Andreas Heinisch</v>
          </cell>
        </row>
        <row r="20">
          <cell r="B20" t="str">
            <v>Silvio Geschke</v>
          </cell>
        </row>
        <row r="21">
          <cell r="B21" t="str">
            <v>Alexander Heym</v>
          </cell>
        </row>
        <row r="22">
          <cell r="B22" t="str">
            <v>René Hell</v>
          </cell>
        </row>
        <row r="28">
          <cell r="B28" t="str">
            <v>Kevin Seemann</v>
          </cell>
        </row>
        <row r="29">
          <cell r="B29" t="str">
            <v>Daniel Pappermann</v>
          </cell>
        </row>
        <row r="30">
          <cell r="B30" t="str">
            <v>Benjamin Wustrack</v>
          </cell>
        </row>
        <row r="31">
          <cell r="B31" t="str">
            <v>Oliver Gnepper</v>
          </cell>
        </row>
        <row r="32">
          <cell r="B32" t="str">
            <v>Tony Hannusch</v>
          </cell>
        </row>
        <row r="33">
          <cell r="B33" t="str">
            <v>Florian Gnepper</v>
          </cell>
        </row>
        <row r="34">
          <cell r="B34" t="str">
            <v>Johannes Oddy</v>
          </cell>
        </row>
        <row r="35">
          <cell r="B35" t="str">
            <v>Robert Weißmann</v>
          </cell>
        </row>
        <row r="36">
          <cell r="B36" t="str">
            <v>Martin Prechtel</v>
          </cell>
        </row>
        <row r="37">
          <cell r="B37" t="str">
            <v>Felix Prechtel</v>
          </cell>
        </row>
        <row r="38">
          <cell r="B38" t="str">
            <v>Sven Kämmerer</v>
          </cell>
        </row>
        <row r="39">
          <cell r="B39" t="str">
            <v>Matthias Opitz</v>
          </cell>
        </row>
        <row r="40">
          <cell r="B40" t="str">
            <v>Junioren 13</v>
          </cell>
        </row>
        <row r="41">
          <cell r="B41" t="str">
            <v>Junioren 14</v>
          </cell>
        </row>
        <row r="42">
          <cell r="B42" t="str">
            <v>Junioren 15</v>
          </cell>
        </row>
        <row r="43">
          <cell r="B43" t="str">
            <v>Junioren 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ä Jr 120 VL"/>
      <sheetName val="Mä 120 Fin"/>
      <sheetName val="Jr 120 Fin"/>
    </sheetNames>
    <sheetDataSet>
      <sheetData sheetId="0">
        <row r="7">
          <cell r="B7" t="str">
            <v>Veit Schwarz</v>
          </cell>
          <cell r="C7" t="str">
            <v>ESV Lok Wülknitz</v>
          </cell>
        </row>
        <row r="8">
          <cell r="B8" t="str">
            <v>Veit Beutekamp</v>
          </cell>
          <cell r="C8" t="str">
            <v>TuS Weinböhla</v>
          </cell>
        </row>
        <row r="9">
          <cell r="B9" t="str">
            <v>Thomas Reichelt</v>
          </cell>
          <cell r="C9" t="str">
            <v>SV Aufbau Riesa</v>
          </cell>
        </row>
        <row r="10">
          <cell r="B10" t="str">
            <v>Frank Rüger</v>
          </cell>
          <cell r="C10" t="str">
            <v>SG Einheit Dresden-Mitte</v>
          </cell>
        </row>
        <row r="11">
          <cell r="B11" t="str">
            <v>Robert Nake</v>
          </cell>
          <cell r="C11" t="str">
            <v>Dresdner SV 1910</v>
          </cell>
        </row>
        <row r="12">
          <cell r="B12" t="str">
            <v>Alexander Grimmer</v>
          </cell>
          <cell r="C12" t="str">
            <v>Kegelfreunde Dresden</v>
          </cell>
        </row>
        <row r="13">
          <cell r="B13" t="str">
            <v>Bernd Ellert</v>
          </cell>
          <cell r="C13" t="str">
            <v>KSV Sebnitz</v>
          </cell>
        </row>
        <row r="14">
          <cell r="B14" t="str">
            <v>Marcus Kristmann</v>
          </cell>
          <cell r="C14" t="str">
            <v>Liebstädter SV</v>
          </cell>
        </row>
        <row r="15">
          <cell r="B15" t="str">
            <v>Tom Helbig</v>
          </cell>
          <cell r="C15" t="str">
            <v>ESV Lok Pirna</v>
          </cell>
        </row>
        <row r="16">
          <cell r="B16" t="str">
            <v>Frank Kleesaat</v>
          </cell>
          <cell r="C16" t="str">
            <v>KSV Ottendorf-Okrilla</v>
          </cell>
        </row>
        <row r="17">
          <cell r="B17" t="str">
            <v>Maik Scheibe</v>
          </cell>
          <cell r="C17" t="str">
            <v>SV Biehla-Cunnersdorf</v>
          </cell>
        </row>
        <row r="18">
          <cell r="B18" t="str">
            <v>Torsten Schäfer</v>
          </cell>
          <cell r="C18" t="str">
            <v>TSV 1865 Ohorn</v>
          </cell>
        </row>
        <row r="19">
          <cell r="B19" t="str">
            <v>Andreas Heinisch</v>
          </cell>
          <cell r="C19" t="str">
            <v>Baruther SV</v>
          </cell>
        </row>
        <row r="20">
          <cell r="B20" t="str">
            <v>Silvio Geschke</v>
          </cell>
          <cell r="C20" t="str">
            <v>Post SV Görlitz</v>
          </cell>
        </row>
        <row r="21">
          <cell r="B21" t="str">
            <v>Alexander Heym</v>
          </cell>
          <cell r="C21" t="str">
            <v>SV 90 Uhsmannsdorf</v>
          </cell>
        </row>
        <row r="22">
          <cell r="B22" t="str">
            <v>René Hell</v>
          </cell>
          <cell r="C22" t="str">
            <v>KSV Neißetal Görlitz</v>
          </cell>
        </row>
        <row r="28">
          <cell r="B28" t="str">
            <v>Kevin Seemann</v>
          </cell>
          <cell r="C28" t="str">
            <v>SG Canitz</v>
          </cell>
        </row>
        <row r="29">
          <cell r="B29" t="str">
            <v>Daniel Pappermann</v>
          </cell>
          <cell r="C29" t="str">
            <v>SSV Lommatzsch 1923</v>
          </cell>
        </row>
        <row r="30">
          <cell r="B30" t="str">
            <v>Benjamin Wustrack</v>
          </cell>
          <cell r="C30" t="str">
            <v>SV Motor Mickten-Dresden</v>
          </cell>
        </row>
        <row r="31">
          <cell r="B31" t="str">
            <v>Oliver Gnepper</v>
          </cell>
          <cell r="C31" t="str">
            <v>SV Motor Mickten-Dresden</v>
          </cell>
        </row>
        <row r="32">
          <cell r="B32" t="str">
            <v>Tony Hannusch</v>
          </cell>
          <cell r="C32" t="str">
            <v>Radeberger SV</v>
          </cell>
        </row>
        <row r="33">
          <cell r="B33" t="str">
            <v>Florian Gnepper</v>
          </cell>
          <cell r="C33" t="str">
            <v>SV Motor Mickten-Dresden</v>
          </cell>
        </row>
        <row r="34">
          <cell r="B34" t="str">
            <v>Johannes Oddoy</v>
          </cell>
          <cell r="C34" t="str">
            <v>Dorfhainer SV</v>
          </cell>
        </row>
        <row r="35">
          <cell r="B35" t="str">
            <v>Robert Weißmann</v>
          </cell>
          <cell r="C35" t="str">
            <v>KSV Neustadt</v>
          </cell>
        </row>
        <row r="36">
          <cell r="B36" t="str">
            <v>Martin Prechtel</v>
          </cell>
          <cell r="C36" t="str">
            <v>SG Lückerdorf-Gelenau</v>
          </cell>
        </row>
        <row r="37">
          <cell r="B37" t="str">
            <v>Felix Prechtel</v>
          </cell>
          <cell r="C37" t="str">
            <v>SG Lückerdorf-Gelenau</v>
          </cell>
        </row>
        <row r="38">
          <cell r="B38" t="str">
            <v>Sven Kämmerer</v>
          </cell>
          <cell r="C38" t="str">
            <v>KV Bautzen 1951</v>
          </cell>
        </row>
        <row r="39">
          <cell r="B39" t="str">
            <v>Matthias Opitz</v>
          </cell>
          <cell r="C39" t="str">
            <v>Königswarthaer SV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 18 weibl"/>
      <sheetName val="U 18 männl"/>
      <sheetName val="U 14 weibl"/>
      <sheetName val="U 14 männl"/>
      <sheetName val="Männer"/>
      <sheetName val="Junioren"/>
      <sheetName val="Mä_Ju_120"/>
      <sheetName val="Fin_Mä_120"/>
      <sheetName val="Fin_Ju_120"/>
      <sheetName val="Frauen"/>
      <sheetName val="Juniorinnen"/>
      <sheetName val="Seniorinnen A"/>
      <sheetName val="Seniorinnen B"/>
      <sheetName val="Seniorinnen C"/>
      <sheetName val="Senioren A"/>
      <sheetName val="Senioren B"/>
      <sheetName val="Senioren C"/>
      <sheetName val="An S Sn A-Cl"/>
      <sheetName val="An M F Ju Jun"/>
      <sheetName val="Zeitplan Endlauf"/>
      <sheetName val="Quali Land"/>
      <sheetName val="Männer 120"/>
      <sheetName val="Junioren 120"/>
    </sheetNames>
    <sheetDataSet>
      <sheetData sheetId="7">
        <row r="4">
          <cell r="A4" t="str">
            <v>Alexander Heym</v>
          </cell>
        </row>
        <row r="9">
          <cell r="A9" t="str">
            <v>Veit Schwarz</v>
          </cell>
          <cell r="J9" t="str">
            <v>Veit Schwarz</v>
          </cell>
        </row>
        <row r="14">
          <cell r="A14" t="str">
            <v>René Hell</v>
          </cell>
          <cell r="J14" t="str">
            <v>Robert Nake</v>
          </cell>
        </row>
        <row r="19">
          <cell r="A19" t="str">
            <v>Andreas Heinisch</v>
          </cell>
        </row>
        <row r="24">
          <cell r="A24" t="str">
            <v>Marcus Kristmann</v>
          </cell>
        </row>
        <row r="29">
          <cell r="A29" t="str">
            <v>Robert Nake</v>
          </cell>
          <cell r="J29" t="str">
            <v>René Hell</v>
          </cell>
        </row>
        <row r="34">
          <cell r="A34" t="str">
            <v>Frank Kleesaat</v>
          </cell>
          <cell r="J34" t="str">
            <v>Frank Kleesaat</v>
          </cell>
        </row>
        <row r="39">
          <cell r="A39" t="str">
            <v>Alexander Grimmer</v>
          </cell>
        </row>
      </sheetData>
      <sheetData sheetId="8">
        <row r="4">
          <cell r="A4" t="str">
            <v>Kevin Seemann</v>
          </cell>
        </row>
        <row r="9">
          <cell r="A9" t="str">
            <v>Oliver Gnepper</v>
          </cell>
          <cell r="J9" t="str">
            <v>Oliver Gnepper</v>
          </cell>
        </row>
        <row r="14">
          <cell r="A14" t="str">
            <v>Martin Prechtel</v>
          </cell>
          <cell r="J14" t="str">
            <v>Florian Gnepper</v>
          </cell>
        </row>
        <row r="19">
          <cell r="A19" t="str">
            <v>Matthias Opitz</v>
          </cell>
        </row>
        <row r="24">
          <cell r="A24" t="str">
            <v>Florian Gnepper</v>
          </cell>
        </row>
        <row r="29">
          <cell r="A29" t="str">
            <v>Daniel Pappermann</v>
          </cell>
          <cell r="J29" t="str">
            <v>Martin Prechtel</v>
          </cell>
        </row>
        <row r="34">
          <cell r="A34" t="str">
            <v>Felix Prechtel</v>
          </cell>
          <cell r="J34" t="str">
            <v>Tony Hannusch</v>
          </cell>
        </row>
        <row r="39">
          <cell r="A39" t="str">
            <v>Tony Hannusch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D15" sqref="D15"/>
    </sheetView>
  </sheetViews>
  <sheetFormatPr defaultColWidth="13.140625" defaultRowHeight="12.75"/>
  <cols>
    <col min="1" max="1" width="10.28125" style="437" customWidth="1"/>
    <col min="2" max="2" width="11.8515625" style="437" customWidth="1"/>
    <col min="3" max="3" width="15.140625" style="437" customWidth="1"/>
    <col min="4" max="4" width="28.00390625" style="437" customWidth="1"/>
    <col min="5" max="5" width="11.7109375" style="437" customWidth="1"/>
    <col min="6" max="7" width="8.8515625" style="437" customWidth="1"/>
    <col min="8" max="8" width="13.140625" style="437" customWidth="1"/>
    <col min="9" max="10" width="11.421875" style="437" customWidth="1"/>
    <col min="11" max="11" width="7.140625" style="437" customWidth="1"/>
    <col min="12" max="16384" width="13.140625" style="437" customWidth="1"/>
  </cols>
  <sheetData>
    <row r="2" spans="2:11" ht="15" customHeight="1">
      <c r="B2" s="503" t="s">
        <v>674</v>
      </c>
      <c r="C2" s="503"/>
      <c r="D2" s="503"/>
      <c r="E2" s="503"/>
      <c r="F2" s="503"/>
      <c r="G2" s="503"/>
      <c r="H2" s="503"/>
      <c r="I2" s="503"/>
      <c r="J2" s="503"/>
      <c r="K2" s="503"/>
    </row>
    <row r="3" spans="2:11" ht="15" customHeight="1">
      <c r="B3" s="503"/>
      <c r="C3" s="503"/>
      <c r="D3" s="503"/>
      <c r="E3" s="503"/>
      <c r="F3" s="503"/>
      <c r="G3" s="503"/>
      <c r="H3" s="503"/>
      <c r="I3" s="503"/>
      <c r="J3" s="503"/>
      <c r="K3" s="503"/>
    </row>
    <row r="4" spans="2:11" ht="15">
      <c r="B4" s="504" t="s">
        <v>675</v>
      </c>
      <c r="C4" s="504"/>
      <c r="D4" s="504"/>
      <c r="E4" s="504"/>
      <c r="F4" s="504"/>
      <c r="G4" s="504"/>
      <c r="H4" s="504"/>
      <c r="I4" s="504"/>
      <c r="J4" s="504"/>
      <c r="K4" s="504"/>
    </row>
    <row r="5" spans="2:11" ht="15">
      <c r="B5" s="504"/>
      <c r="C5" s="504"/>
      <c r="D5" s="504"/>
      <c r="E5" s="504"/>
      <c r="F5" s="504"/>
      <c r="G5" s="504"/>
      <c r="H5" s="504"/>
      <c r="I5" s="504"/>
      <c r="J5" s="504"/>
      <c r="K5" s="504"/>
    </row>
    <row r="6" spans="2:11" ht="23.25">
      <c r="B6" s="438"/>
      <c r="C6" s="438"/>
      <c r="D6" s="438"/>
      <c r="E6" s="438"/>
      <c r="F6" s="438"/>
      <c r="G6" s="438"/>
      <c r="H6" s="438"/>
      <c r="I6" s="438"/>
      <c r="J6" s="438"/>
      <c r="K6" s="438"/>
    </row>
    <row r="7" spans="2:11" ht="19.5" customHeight="1" thickBot="1">
      <c r="B7" s="439"/>
      <c r="C7" s="439"/>
      <c r="D7" s="439"/>
      <c r="E7" s="439"/>
      <c r="F7" s="439"/>
      <c r="G7" s="439"/>
      <c r="H7" s="439"/>
      <c r="I7" s="439"/>
      <c r="J7" s="439"/>
      <c r="K7" s="439"/>
    </row>
    <row r="8" spans="1:11" ht="33" customHeight="1" thickBot="1">
      <c r="A8" s="440" t="s">
        <v>659</v>
      </c>
      <c r="B8" s="441" t="s">
        <v>4</v>
      </c>
      <c r="C8" s="441" t="s">
        <v>595</v>
      </c>
      <c r="D8" s="441" t="s">
        <v>5</v>
      </c>
      <c r="E8" s="441" t="s">
        <v>667</v>
      </c>
      <c r="F8" s="441" t="s">
        <v>7</v>
      </c>
      <c r="G8" s="442" t="s">
        <v>660</v>
      </c>
      <c r="H8" s="442" t="s">
        <v>661</v>
      </c>
      <c r="I8" s="442" t="s">
        <v>13</v>
      </c>
      <c r="J8" s="443" t="s">
        <v>676</v>
      </c>
      <c r="K8" s="444" t="s">
        <v>14</v>
      </c>
    </row>
    <row r="9" spans="1:11" ht="15">
      <c r="A9" s="505" t="s">
        <v>669</v>
      </c>
      <c r="B9" s="506"/>
      <c r="C9" s="506"/>
      <c r="D9" s="506"/>
      <c r="E9" s="506"/>
      <c r="F9" s="506"/>
      <c r="G9" s="506"/>
      <c r="H9" s="506"/>
      <c r="I9" s="506"/>
      <c r="J9" s="506"/>
      <c r="K9" s="507"/>
    </row>
    <row r="10" spans="1:11" ht="16.5" customHeight="1" thickBot="1">
      <c r="A10" s="508"/>
      <c r="B10" s="509"/>
      <c r="C10" s="509"/>
      <c r="D10" s="509"/>
      <c r="E10" s="509"/>
      <c r="F10" s="509"/>
      <c r="G10" s="509"/>
      <c r="H10" s="509"/>
      <c r="I10" s="509"/>
      <c r="J10" s="509"/>
      <c r="K10" s="510"/>
    </row>
    <row r="11" spans="1:14" ht="15.75">
      <c r="A11" s="445">
        <v>8</v>
      </c>
      <c r="B11" s="546" t="s">
        <v>620</v>
      </c>
      <c r="C11" s="546" t="s">
        <v>621</v>
      </c>
      <c r="D11" s="547" t="s">
        <v>16</v>
      </c>
      <c r="E11" s="548">
        <v>489</v>
      </c>
      <c r="F11" s="451">
        <v>348</v>
      </c>
      <c r="G11" s="451">
        <v>174</v>
      </c>
      <c r="H11" s="451">
        <v>10</v>
      </c>
      <c r="I11" s="452">
        <f aca="true" t="shared" si="0" ref="I11:I18">F11+G11</f>
        <v>522</v>
      </c>
      <c r="J11" s="452">
        <f aca="true" t="shared" si="1" ref="J11:J18">E11+I11</f>
        <v>1011</v>
      </c>
      <c r="K11" s="453">
        <v>1</v>
      </c>
      <c r="M11" s="464">
        <v>178</v>
      </c>
      <c r="N11" s="437">
        <f aca="true" t="shared" si="2" ref="N11:N18">G11+M11</f>
        <v>352</v>
      </c>
    </row>
    <row r="12" spans="1:14" ht="15.75">
      <c r="A12" s="455">
        <v>6</v>
      </c>
      <c r="B12" s="482" t="s">
        <v>627</v>
      </c>
      <c r="C12" s="465" t="s">
        <v>628</v>
      </c>
      <c r="D12" s="457" t="s">
        <v>273</v>
      </c>
      <c r="E12" s="549">
        <v>454</v>
      </c>
      <c r="F12" s="460">
        <v>352</v>
      </c>
      <c r="G12" s="460">
        <v>127</v>
      </c>
      <c r="H12" s="460">
        <v>11</v>
      </c>
      <c r="I12" s="461">
        <f t="shared" si="0"/>
        <v>479</v>
      </c>
      <c r="J12" s="461">
        <f t="shared" si="1"/>
        <v>933</v>
      </c>
      <c r="K12" s="462">
        <v>2</v>
      </c>
      <c r="M12" s="464">
        <v>137</v>
      </c>
      <c r="N12" s="437">
        <f t="shared" si="2"/>
        <v>264</v>
      </c>
    </row>
    <row r="13" spans="1:14" ht="15.75">
      <c r="A13" s="455">
        <v>7</v>
      </c>
      <c r="B13" s="482" t="s">
        <v>613</v>
      </c>
      <c r="C13" s="465" t="s">
        <v>614</v>
      </c>
      <c r="D13" s="457" t="s">
        <v>167</v>
      </c>
      <c r="E13" s="549">
        <v>455</v>
      </c>
      <c r="F13" s="460">
        <v>341</v>
      </c>
      <c r="G13" s="460">
        <v>114</v>
      </c>
      <c r="H13" s="460">
        <v>21</v>
      </c>
      <c r="I13" s="461">
        <f t="shared" si="0"/>
        <v>455</v>
      </c>
      <c r="J13" s="461">
        <f t="shared" si="1"/>
        <v>910</v>
      </c>
      <c r="K13" s="462">
        <v>3</v>
      </c>
      <c r="M13" s="464">
        <v>132</v>
      </c>
      <c r="N13" s="437">
        <f t="shared" si="2"/>
        <v>246</v>
      </c>
    </row>
    <row r="14" spans="1:14" ht="15.75">
      <c r="A14" s="455">
        <v>2</v>
      </c>
      <c r="B14" s="550" t="s">
        <v>619</v>
      </c>
      <c r="C14" s="551" t="s">
        <v>615</v>
      </c>
      <c r="D14" s="552" t="s">
        <v>167</v>
      </c>
      <c r="E14" s="549">
        <v>424</v>
      </c>
      <c r="F14" s="460">
        <v>324</v>
      </c>
      <c r="G14" s="460">
        <v>148</v>
      </c>
      <c r="H14" s="460">
        <v>10</v>
      </c>
      <c r="I14" s="461">
        <f t="shared" si="0"/>
        <v>472</v>
      </c>
      <c r="J14" s="461">
        <f t="shared" si="1"/>
        <v>896</v>
      </c>
      <c r="K14" s="462">
        <v>4</v>
      </c>
      <c r="M14" s="464">
        <v>127</v>
      </c>
      <c r="N14" s="437">
        <f t="shared" si="2"/>
        <v>275</v>
      </c>
    </row>
    <row r="15" spans="1:14" ht="15.75">
      <c r="A15" s="455">
        <v>4</v>
      </c>
      <c r="B15" s="482" t="s">
        <v>616</v>
      </c>
      <c r="C15" s="465" t="s">
        <v>617</v>
      </c>
      <c r="D15" s="457" t="s">
        <v>618</v>
      </c>
      <c r="E15" s="549">
        <v>434</v>
      </c>
      <c r="F15" s="460">
        <v>316</v>
      </c>
      <c r="G15" s="460">
        <v>139</v>
      </c>
      <c r="H15" s="460">
        <v>16</v>
      </c>
      <c r="I15" s="461">
        <f t="shared" si="0"/>
        <v>455</v>
      </c>
      <c r="J15" s="461">
        <f t="shared" si="1"/>
        <v>889</v>
      </c>
      <c r="K15" s="462">
        <v>5</v>
      </c>
      <c r="M15" s="464">
        <v>114</v>
      </c>
      <c r="N15" s="437">
        <f t="shared" si="2"/>
        <v>253</v>
      </c>
    </row>
    <row r="16" spans="1:14" ht="15.75">
      <c r="A16" s="455">
        <v>3</v>
      </c>
      <c r="B16" s="482" t="s">
        <v>629</v>
      </c>
      <c r="C16" s="465" t="s">
        <v>630</v>
      </c>
      <c r="D16" s="457" t="s">
        <v>273</v>
      </c>
      <c r="E16" s="549">
        <v>427</v>
      </c>
      <c r="F16" s="460">
        <v>308</v>
      </c>
      <c r="G16" s="460">
        <v>138</v>
      </c>
      <c r="H16" s="460">
        <v>13</v>
      </c>
      <c r="I16" s="461">
        <f t="shared" si="0"/>
        <v>446</v>
      </c>
      <c r="J16" s="461">
        <f t="shared" si="1"/>
        <v>873</v>
      </c>
      <c r="K16" s="462">
        <v>6</v>
      </c>
      <c r="M16" s="464">
        <v>131</v>
      </c>
      <c r="N16" s="437">
        <f t="shared" si="2"/>
        <v>269</v>
      </c>
    </row>
    <row r="17" spans="1:14" ht="15.75">
      <c r="A17" s="455">
        <v>5</v>
      </c>
      <c r="B17" s="482" t="s">
        <v>622</v>
      </c>
      <c r="C17" s="465" t="s">
        <v>623</v>
      </c>
      <c r="D17" s="457" t="s">
        <v>423</v>
      </c>
      <c r="E17" s="549">
        <v>436</v>
      </c>
      <c r="F17" s="460">
        <v>306</v>
      </c>
      <c r="G17" s="460">
        <v>118</v>
      </c>
      <c r="H17" s="460">
        <v>10</v>
      </c>
      <c r="I17" s="461">
        <f t="shared" si="0"/>
        <v>424</v>
      </c>
      <c r="J17" s="461">
        <f t="shared" si="1"/>
        <v>860</v>
      </c>
      <c r="K17" s="467">
        <v>7</v>
      </c>
      <c r="M17" s="464">
        <v>128</v>
      </c>
      <c r="N17" s="437">
        <f t="shared" si="2"/>
        <v>246</v>
      </c>
    </row>
    <row r="18" spans="1:14" ht="16.5" thickBot="1">
      <c r="A18" s="553">
        <v>1</v>
      </c>
      <c r="B18" s="554" t="s">
        <v>624</v>
      </c>
      <c r="C18" s="555" t="s">
        <v>625</v>
      </c>
      <c r="D18" s="556" t="s">
        <v>354</v>
      </c>
      <c r="E18" s="557">
        <v>421</v>
      </c>
      <c r="F18" s="472">
        <v>325</v>
      </c>
      <c r="G18" s="472">
        <v>113</v>
      </c>
      <c r="H18" s="472">
        <v>16</v>
      </c>
      <c r="I18" s="473">
        <f t="shared" si="0"/>
        <v>438</v>
      </c>
      <c r="J18" s="473">
        <f t="shared" si="1"/>
        <v>859</v>
      </c>
      <c r="K18" s="467">
        <v>4</v>
      </c>
      <c r="M18" s="464">
        <v>119</v>
      </c>
      <c r="N18" s="437">
        <f t="shared" si="2"/>
        <v>232</v>
      </c>
    </row>
    <row r="19" spans="1:13" ht="17.25" customHeight="1">
      <c r="A19" s="511" t="s">
        <v>677</v>
      </c>
      <c r="B19" s="512"/>
      <c r="C19" s="512"/>
      <c r="D19" s="512"/>
      <c r="E19" s="512"/>
      <c r="F19" s="512"/>
      <c r="G19" s="512"/>
      <c r="H19" s="475" t="s">
        <v>662</v>
      </c>
      <c r="I19" s="474">
        <f>SUM(I11:I18)</f>
        <v>3691</v>
      </c>
      <c r="J19" s="474"/>
      <c r="K19" s="477"/>
      <c r="M19" s="478"/>
    </row>
    <row r="20" spans="1:13" ht="17.25" customHeight="1" thickBot="1">
      <c r="A20" s="513"/>
      <c r="B20" s="514"/>
      <c r="C20" s="514"/>
      <c r="D20" s="514"/>
      <c r="E20" s="514"/>
      <c r="F20" s="514"/>
      <c r="G20" s="514"/>
      <c r="H20" s="479"/>
      <c r="I20" s="479"/>
      <c r="J20" s="479"/>
      <c r="K20" s="481"/>
      <c r="M20" s="478"/>
    </row>
    <row r="21" spans="1:14" ht="15.75">
      <c r="A21" s="445">
        <v>5</v>
      </c>
      <c r="B21" s="482" t="s">
        <v>601</v>
      </c>
      <c r="C21" s="465" t="s">
        <v>602</v>
      </c>
      <c r="D21" s="457" t="s">
        <v>455</v>
      </c>
      <c r="E21" s="548">
        <v>490</v>
      </c>
      <c r="F21" s="451">
        <v>348</v>
      </c>
      <c r="G21" s="451">
        <v>180</v>
      </c>
      <c r="H21" s="451">
        <v>6</v>
      </c>
      <c r="I21" s="452">
        <f aca="true" t="shared" si="3" ref="I21:I28">F21+G21</f>
        <v>528</v>
      </c>
      <c r="J21" s="452">
        <f aca="true" t="shared" si="4" ref="J21:J28">E21+I21</f>
        <v>1018</v>
      </c>
      <c r="K21" s="453">
        <v>1</v>
      </c>
      <c r="M21" s="464">
        <v>152</v>
      </c>
      <c r="N21" s="437">
        <f aca="true" t="shared" si="5" ref="N21:N28">G21+M21</f>
        <v>332</v>
      </c>
    </row>
    <row r="22" spans="1:14" ht="15.75">
      <c r="A22" s="455">
        <v>7</v>
      </c>
      <c r="B22" s="485" t="s">
        <v>599</v>
      </c>
      <c r="C22" s="486" t="s">
        <v>600</v>
      </c>
      <c r="D22" s="558" t="s">
        <v>335</v>
      </c>
      <c r="E22" s="549">
        <v>472</v>
      </c>
      <c r="F22" s="460">
        <v>353</v>
      </c>
      <c r="G22" s="460">
        <v>182</v>
      </c>
      <c r="H22" s="460">
        <v>8</v>
      </c>
      <c r="I22" s="461">
        <f t="shared" si="3"/>
        <v>535</v>
      </c>
      <c r="J22" s="461">
        <f t="shared" si="4"/>
        <v>1007</v>
      </c>
      <c r="K22" s="462">
        <v>2</v>
      </c>
      <c r="M22" s="464">
        <v>131</v>
      </c>
      <c r="N22" s="437">
        <f t="shared" si="5"/>
        <v>313</v>
      </c>
    </row>
    <row r="23" spans="1:14" ht="15.75">
      <c r="A23" s="455">
        <v>1</v>
      </c>
      <c r="B23" s="550" t="s">
        <v>610</v>
      </c>
      <c r="C23" s="551" t="s">
        <v>611</v>
      </c>
      <c r="D23" s="552" t="s">
        <v>136</v>
      </c>
      <c r="E23" s="549">
        <v>458</v>
      </c>
      <c r="F23" s="460">
        <v>345</v>
      </c>
      <c r="G23" s="460">
        <v>162</v>
      </c>
      <c r="H23" s="460">
        <v>11</v>
      </c>
      <c r="I23" s="461">
        <f t="shared" si="3"/>
        <v>507</v>
      </c>
      <c r="J23" s="461">
        <f t="shared" si="4"/>
        <v>965</v>
      </c>
      <c r="K23" s="462">
        <v>3</v>
      </c>
      <c r="M23" s="464">
        <v>120</v>
      </c>
      <c r="N23" s="437">
        <f t="shared" si="5"/>
        <v>282</v>
      </c>
    </row>
    <row r="24" spans="1:14" ht="15.75">
      <c r="A24" s="455">
        <v>6</v>
      </c>
      <c r="B24" s="482" t="s">
        <v>606</v>
      </c>
      <c r="C24" s="465" t="s">
        <v>607</v>
      </c>
      <c r="D24" s="457" t="s">
        <v>335</v>
      </c>
      <c r="E24" s="549">
        <v>480</v>
      </c>
      <c r="F24" s="460">
        <v>355</v>
      </c>
      <c r="G24" s="460">
        <v>121</v>
      </c>
      <c r="H24" s="460">
        <v>16</v>
      </c>
      <c r="I24" s="461">
        <f t="shared" si="3"/>
        <v>476</v>
      </c>
      <c r="J24" s="461">
        <f t="shared" si="4"/>
        <v>956</v>
      </c>
      <c r="K24" s="462">
        <v>4</v>
      </c>
      <c r="M24" s="464">
        <v>133</v>
      </c>
      <c r="N24" s="437">
        <f t="shared" si="5"/>
        <v>254</v>
      </c>
    </row>
    <row r="25" spans="1:14" ht="15.75">
      <c r="A25" s="455">
        <v>2</v>
      </c>
      <c r="B25" s="482" t="s">
        <v>608</v>
      </c>
      <c r="C25" s="465" t="s">
        <v>609</v>
      </c>
      <c r="D25" s="493" t="s">
        <v>472</v>
      </c>
      <c r="E25" s="549">
        <v>454</v>
      </c>
      <c r="F25" s="460">
        <v>345</v>
      </c>
      <c r="G25" s="460">
        <v>135</v>
      </c>
      <c r="H25" s="460">
        <v>17</v>
      </c>
      <c r="I25" s="461">
        <f t="shared" si="3"/>
        <v>480</v>
      </c>
      <c r="J25" s="461">
        <f t="shared" si="4"/>
        <v>934</v>
      </c>
      <c r="K25" s="462">
        <v>5</v>
      </c>
      <c r="M25" s="464">
        <v>114</v>
      </c>
      <c r="N25" s="437">
        <f t="shared" si="5"/>
        <v>249</v>
      </c>
    </row>
    <row r="26" spans="1:14" ht="15.75">
      <c r="A26" s="455">
        <v>3</v>
      </c>
      <c r="B26" s="485" t="s">
        <v>603</v>
      </c>
      <c r="C26" s="486" t="s">
        <v>604</v>
      </c>
      <c r="D26" s="558" t="s">
        <v>335</v>
      </c>
      <c r="E26" s="549">
        <v>443</v>
      </c>
      <c r="F26" s="460">
        <v>332</v>
      </c>
      <c r="G26" s="460">
        <v>145</v>
      </c>
      <c r="H26" s="460">
        <v>12</v>
      </c>
      <c r="I26" s="461">
        <f t="shared" si="3"/>
        <v>477</v>
      </c>
      <c r="J26" s="461">
        <f t="shared" si="4"/>
        <v>920</v>
      </c>
      <c r="K26" s="462">
        <v>6</v>
      </c>
      <c r="M26" s="464">
        <v>136</v>
      </c>
      <c r="N26" s="437">
        <f t="shared" si="5"/>
        <v>281</v>
      </c>
    </row>
    <row r="27" spans="1:14" ht="15.75">
      <c r="A27" s="455">
        <v>4</v>
      </c>
      <c r="B27" s="482" t="s">
        <v>596</v>
      </c>
      <c r="C27" s="465" t="s">
        <v>597</v>
      </c>
      <c r="D27" s="457" t="s">
        <v>598</v>
      </c>
      <c r="E27" s="549">
        <v>458</v>
      </c>
      <c r="F27" s="460">
        <v>326</v>
      </c>
      <c r="G27" s="460">
        <v>122</v>
      </c>
      <c r="H27" s="460">
        <v>17</v>
      </c>
      <c r="I27" s="461">
        <f t="shared" si="3"/>
        <v>448</v>
      </c>
      <c r="J27" s="461">
        <f t="shared" si="4"/>
        <v>906</v>
      </c>
      <c r="K27" s="467">
        <v>7</v>
      </c>
      <c r="M27" s="464">
        <v>130</v>
      </c>
      <c r="N27" s="437">
        <f t="shared" si="5"/>
        <v>252</v>
      </c>
    </row>
    <row r="28" spans="1:14" ht="16.5" thickBot="1">
      <c r="A28" s="455">
        <v>8</v>
      </c>
      <c r="B28" s="550" t="s">
        <v>626</v>
      </c>
      <c r="C28" s="551" t="s">
        <v>663</v>
      </c>
      <c r="D28" s="552" t="s">
        <v>271</v>
      </c>
      <c r="E28" s="557">
        <v>469</v>
      </c>
      <c r="F28" s="472"/>
      <c r="G28" s="472"/>
      <c r="H28" s="472"/>
      <c r="I28" s="473">
        <f t="shared" si="3"/>
        <v>0</v>
      </c>
      <c r="J28" s="473">
        <f t="shared" si="4"/>
        <v>469</v>
      </c>
      <c r="K28" s="559">
        <v>8</v>
      </c>
      <c r="M28" s="464">
        <v>131</v>
      </c>
      <c r="N28" s="437">
        <f t="shared" si="5"/>
        <v>131</v>
      </c>
    </row>
    <row r="29" spans="1:11" ht="21" customHeight="1">
      <c r="A29" s="495"/>
      <c r="B29" s="495"/>
      <c r="C29" s="495"/>
      <c r="D29" s="495"/>
      <c r="E29" s="495"/>
      <c r="F29" s="495"/>
      <c r="G29" s="495"/>
      <c r="H29" s="496" t="s">
        <v>662</v>
      </c>
      <c r="I29" s="474">
        <f>SUM(I21:I28)</f>
        <v>3451</v>
      </c>
      <c r="J29" s="495"/>
      <c r="K29" s="495"/>
    </row>
    <row r="30" spans="1:11" ht="15" customHeight="1">
      <c r="A30" s="560" t="s">
        <v>612</v>
      </c>
      <c r="B30" s="561" t="s">
        <v>678</v>
      </c>
      <c r="C30" s="561"/>
      <c r="D30" s="561"/>
      <c r="E30" s="561"/>
      <c r="F30" s="561"/>
      <c r="G30" s="561"/>
      <c r="H30" s="561"/>
      <c r="I30" s="561"/>
      <c r="J30" s="561"/>
      <c r="K30" s="561"/>
    </row>
    <row r="31" spans="1:11" ht="15" customHeight="1">
      <c r="A31" s="560"/>
      <c r="B31" s="561"/>
      <c r="C31" s="561"/>
      <c r="D31" s="561"/>
      <c r="E31" s="561"/>
      <c r="F31" s="561"/>
      <c r="G31" s="561"/>
      <c r="H31" s="561"/>
      <c r="I31" s="561"/>
      <c r="J31" s="561"/>
      <c r="K31" s="561"/>
    </row>
    <row r="32" spans="2:11" ht="15" customHeight="1">
      <c r="B32" s="561"/>
      <c r="C32" s="561"/>
      <c r="D32" s="561"/>
      <c r="E32" s="561"/>
      <c r="F32" s="561"/>
      <c r="G32" s="561"/>
      <c r="H32" s="561"/>
      <c r="I32" s="561"/>
      <c r="J32" s="561"/>
      <c r="K32" s="561"/>
    </row>
    <row r="33" spans="1:11" ht="32.25" customHeight="1">
      <c r="A33" s="562" t="s">
        <v>679</v>
      </c>
      <c r="B33" s="562"/>
      <c r="C33" s="562"/>
      <c r="D33" s="562"/>
      <c r="E33" s="562"/>
      <c r="F33" s="562"/>
      <c r="G33" s="562"/>
      <c r="H33" s="562"/>
      <c r="I33" s="562"/>
      <c r="J33" s="562"/>
      <c r="K33" s="562"/>
    </row>
    <row r="34" spans="1:11" ht="5.25" customHeight="1">
      <c r="A34" s="562"/>
      <c r="B34" s="562"/>
      <c r="C34" s="562"/>
      <c r="D34" s="562"/>
      <c r="E34" s="562"/>
      <c r="F34" s="562"/>
      <c r="G34" s="562"/>
      <c r="H34" s="562"/>
      <c r="I34" s="562"/>
      <c r="J34" s="562"/>
      <c r="K34" s="562"/>
    </row>
  </sheetData>
  <sheetProtection/>
  <mergeCells count="7">
    <mergeCell ref="A30:A31"/>
    <mergeCell ref="B30:K32"/>
    <mergeCell ref="A33:K34"/>
    <mergeCell ref="B2:K3"/>
    <mergeCell ref="B4:K5"/>
    <mergeCell ref="A9:K10"/>
    <mergeCell ref="A19:G20"/>
  </mergeCells>
  <conditionalFormatting sqref="I21:I28">
    <cfRule type="cellIs" priority="1" dxfId="2" operator="equal" stopIfTrue="1">
      <formula>0</formula>
    </cfRule>
    <cfRule type="cellIs" priority="2" dxfId="1" operator="between" stopIfTrue="1">
      <formula>470</formula>
      <formula>499</formula>
    </cfRule>
    <cfRule type="cellIs" priority="3" dxfId="6" operator="greaterThanOrEqual" stopIfTrue="1">
      <formula>500</formula>
    </cfRule>
  </conditionalFormatting>
  <conditionalFormatting sqref="J11:J18 J21:J28">
    <cfRule type="cellIs" priority="4" dxfId="2" operator="equal" stopIfTrue="1">
      <formula>0</formula>
    </cfRule>
    <cfRule type="cellIs" priority="5" dxfId="1" operator="between" stopIfTrue="1">
      <formula>930</formula>
      <formula>999</formula>
    </cfRule>
    <cfRule type="cellIs" priority="6" dxfId="0" operator="greaterThanOrEqual" stopIfTrue="1">
      <formula>1000</formula>
    </cfRule>
  </conditionalFormatting>
  <conditionalFormatting sqref="I11:I18">
    <cfRule type="cellIs" priority="7" dxfId="2" operator="equal" stopIfTrue="1">
      <formula>0</formula>
    </cfRule>
    <cfRule type="cellIs" priority="8" dxfId="1" operator="between" stopIfTrue="1">
      <formula>470</formula>
      <formula>499</formula>
    </cfRule>
    <cfRule type="cellIs" priority="9" dxfId="0" operator="greaterThanOrEqual" stopIfTrue="1">
      <formula>500</formula>
    </cfRule>
  </conditionalFormatting>
  <printOptions/>
  <pageMargins left="0.7086614173228346" right="0.11811023622047244" top="0.7874015748031497" bottom="0.7874015748031497" header="0.31496062992125984" footer="0.31496062992125984"/>
  <pageSetup horizontalDpi="300" verticalDpi="300" orientation="landscape" paperSize="9" scale="87" r:id="rId2"/>
  <rowBreaks count="1" manualBreakCount="1">
    <brk id="33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PageLayoutView="0" workbookViewId="0" topLeftCell="A1">
      <selection activeCell="K30" sqref="K30"/>
    </sheetView>
  </sheetViews>
  <sheetFormatPr defaultColWidth="11.421875" defaultRowHeight="12.75"/>
  <cols>
    <col min="1" max="1" width="3.421875" style="6" customWidth="1"/>
    <col min="2" max="2" width="27.28125" style="5" customWidth="1"/>
    <col min="3" max="3" width="20.7109375" style="5" customWidth="1"/>
    <col min="4" max="4" width="4.57421875" style="6" customWidth="1"/>
    <col min="5" max="7" width="5.8515625" style="6" customWidth="1"/>
    <col min="8" max="9" width="3.8515625" style="6" customWidth="1"/>
    <col min="10" max="10" width="0.9921875" style="6" customWidth="1"/>
    <col min="11" max="13" width="6.28125" style="6" customWidth="1"/>
    <col min="14" max="14" width="4.00390625" style="6" customWidth="1"/>
    <col min="15" max="15" width="0.9921875" style="6" customWidth="1"/>
    <col min="16" max="18" width="8.421875" style="6" customWidth="1"/>
    <col min="19" max="19" width="4.57421875" style="6" customWidth="1"/>
    <col min="20" max="20" width="4.7109375" style="6" customWidth="1"/>
    <col min="21" max="21" width="2.140625" style="5" customWidth="1"/>
    <col min="22" max="22" width="0" style="5" hidden="1" customWidth="1"/>
    <col min="23" max="23" width="5.28125" style="5" hidden="1" customWidth="1"/>
    <col min="24" max="24" width="0" style="5" hidden="1" customWidth="1"/>
    <col min="25" max="25" width="5.28125" style="5" hidden="1" customWidth="1"/>
    <col min="26" max="16384" width="11.421875" style="5" customWidth="1"/>
  </cols>
  <sheetData>
    <row r="1" spans="1:21" ht="24" customHeight="1">
      <c r="A1" s="1" t="s">
        <v>213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</row>
    <row r="2" ht="15.75" customHeight="1"/>
    <row r="3" spans="1:14" s="8" customFormat="1" ht="15.75" customHeight="1">
      <c r="A3" s="7" t="s">
        <v>214</v>
      </c>
      <c r="D3" s="9" t="s">
        <v>215</v>
      </c>
      <c r="E3" s="9"/>
      <c r="F3" s="9"/>
      <c r="G3" s="9"/>
      <c r="H3" s="9"/>
      <c r="I3" s="9"/>
      <c r="J3" s="9"/>
      <c r="K3" s="7" t="s">
        <v>0</v>
      </c>
      <c r="L3" s="9"/>
      <c r="M3" s="9"/>
      <c r="N3" s="9"/>
    </row>
    <row r="4" ht="15.75" customHeight="1"/>
    <row r="5" spans="1:20" s="8" customFormat="1" ht="18.75" customHeight="1">
      <c r="A5" s="10" t="s">
        <v>23</v>
      </c>
      <c r="B5" s="11"/>
      <c r="C5" s="12"/>
      <c r="D5" s="13" t="s">
        <v>19</v>
      </c>
      <c r="E5" s="14"/>
      <c r="F5" s="14"/>
      <c r="G5" s="14"/>
      <c r="H5" s="14"/>
      <c r="I5" s="15"/>
      <c r="J5" s="16"/>
      <c r="K5" s="13" t="s">
        <v>86</v>
      </c>
      <c r="L5" s="14"/>
      <c r="M5" s="14"/>
      <c r="N5" s="17"/>
      <c r="O5" s="18"/>
      <c r="P5" s="13" t="s">
        <v>2</v>
      </c>
      <c r="Q5" s="14"/>
      <c r="R5" s="14"/>
      <c r="S5" s="14"/>
      <c r="T5" s="17"/>
    </row>
    <row r="6" spans="1:25" s="27" customFormat="1" ht="18.75" customHeight="1">
      <c r="A6" s="19" t="s">
        <v>3</v>
      </c>
      <c r="B6" s="20" t="s">
        <v>4</v>
      </c>
      <c r="C6" s="21" t="s">
        <v>5</v>
      </c>
      <c r="D6" s="60" t="s">
        <v>6</v>
      </c>
      <c r="E6" s="23" t="s">
        <v>7</v>
      </c>
      <c r="F6" s="23" t="s">
        <v>8</v>
      </c>
      <c r="G6" s="23" t="s">
        <v>9</v>
      </c>
      <c r="H6" s="23" t="s">
        <v>10</v>
      </c>
      <c r="I6" s="24" t="s">
        <v>11</v>
      </c>
      <c r="J6" s="25"/>
      <c r="K6" s="23" t="s">
        <v>7</v>
      </c>
      <c r="L6" s="23" t="s">
        <v>8</v>
      </c>
      <c r="M6" s="23" t="s">
        <v>9</v>
      </c>
      <c r="N6" s="24" t="s">
        <v>10</v>
      </c>
      <c r="O6" s="25"/>
      <c r="P6" s="26" t="s">
        <v>7</v>
      </c>
      <c r="Q6" s="23" t="s">
        <v>12</v>
      </c>
      <c r="R6" s="23" t="s">
        <v>13</v>
      </c>
      <c r="S6" s="23" t="s">
        <v>10</v>
      </c>
      <c r="T6" s="24" t="s">
        <v>14</v>
      </c>
      <c r="V6" s="86" t="s">
        <v>77</v>
      </c>
      <c r="W6" s="91"/>
      <c r="X6" s="91"/>
      <c r="Y6" s="91"/>
    </row>
    <row r="7" spans="1:26" s="8" customFormat="1" ht="18.75" customHeight="1">
      <c r="A7" s="28">
        <v>99</v>
      </c>
      <c r="B7" s="29" t="s">
        <v>445</v>
      </c>
      <c r="C7" s="46" t="s">
        <v>140</v>
      </c>
      <c r="D7" s="159"/>
      <c r="E7" s="32">
        <v>295</v>
      </c>
      <c r="F7" s="32">
        <v>161</v>
      </c>
      <c r="G7" s="42">
        <f aca="true" t="shared" si="0" ref="G7:G12">IF(SUM(E7,F7)&gt;0,SUM(E7,F7),"")</f>
        <v>456</v>
      </c>
      <c r="H7" s="34">
        <v>5</v>
      </c>
      <c r="I7" s="61">
        <f aca="true" t="shared" si="1" ref="I7:I14">IF(W7&gt;0,W7,"")</f>
        <v>1</v>
      </c>
      <c r="J7" s="43"/>
      <c r="K7" s="31">
        <v>292</v>
      </c>
      <c r="L7" s="32">
        <v>141</v>
      </c>
      <c r="M7" s="42">
        <f aca="true" t="shared" si="2" ref="M7:M12">IF(SUM(K7,L7)&gt;0,SUM(K7,L7),"")</f>
        <v>433</v>
      </c>
      <c r="N7" s="34">
        <v>4</v>
      </c>
      <c r="O7" s="44"/>
      <c r="P7" s="62">
        <f aca="true" t="shared" si="3" ref="P7:S14">IF(AND(ISNUMBER(E7),ISNUMBER(K7)),SUM(E7,K7),"")</f>
        <v>587</v>
      </c>
      <c r="Q7" s="63">
        <f t="shared" si="3"/>
        <v>302</v>
      </c>
      <c r="R7" s="64">
        <f t="shared" si="3"/>
        <v>889</v>
      </c>
      <c r="S7" s="37">
        <f t="shared" si="3"/>
        <v>9</v>
      </c>
      <c r="T7" s="65">
        <f aca="true" t="shared" si="4" ref="T7:T14">IF(Y7&gt;0,Y7,"")</f>
        <v>1</v>
      </c>
      <c r="U7" s="5"/>
      <c r="V7" s="87">
        <f aca="true" t="shared" si="5" ref="V7:V28">IF(SUM(G7)&gt;0,100000*G7+1000*F7-H7,"")</f>
        <v>45760995</v>
      </c>
      <c r="W7" s="87">
        <f aca="true" t="shared" si="6" ref="W7:W28">IF(SUM(G7)&gt;0,RANK(V7,$V$7:$V$28,0),"")</f>
        <v>1</v>
      </c>
      <c r="X7" s="87">
        <f aca="true" t="shared" si="7" ref="X7:X28">IF(AND(SUM(Q7)&gt;0,ISNUMBER(S7)),100000*R7+1000*Q7-S7,"")</f>
        <v>89201991</v>
      </c>
      <c r="Y7" s="87">
        <f aca="true" t="shared" si="8" ref="Y7:Y28">IF(AND(SUM(Q7)&gt;0,ISNUMBER(S7)),RANK(X7,$X$7:$X$28,0),"")</f>
        <v>1</v>
      </c>
      <c r="Z7" s="417"/>
    </row>
    <row r="8" spans="1:26" ht="18.75" customHeight="1">
      <c r="A8" s="39">
        <v>103</v>
      </c>
      <c r="B8" s="40" t="s">
        <v>453</v>
      </c>
      <c r="C8" s="46" t="s">
        <v>154</v>
      </c>
      <c r="D8" s="160">
        <v>0.53125</v>
      </c>
      <c r="E8" s="32">
        <v>296</v>
      </c>
      <c r="F8" s="32">
        <v>155</v>
      </c>
      <c r="G8" s="42">
        <f t="shared" si="0"/>
        <v>451</v>
      </c>
      <c r="H8" s="34">
        <v>2</v>
      </c>
      <c r="I8" s="61">
        <f t="shared" si="1"/>
        <v>2</v>
      </c>
      <c r="J8" s="43"/>
      <c r="K8" s="31">
        <v>286</v>
      </c>
      <c r="L8" s="32">
        <v>150</v>
      </c>
      <c r="M8" s="42">
        <f t="shared" si="2"/>
        <v>436</v>
      </c>
      <c r="N8" s="34">
        <v>4</v>
      </c>
      <c r="O8" s="44"/>
      <c r="P8" s="66">
        <f t="shared" si="3"/>
        <v>582</v>
      </c>
      <c r="Q8" s="67">
        <f t="shared" si="3"/>
        <v>305</v>
      </c>
      <c r="R8" s="64">
        <f t="shared" si="3"/>
        <v>887</v>
      </c>
      <c r="S8" s="37">
        <f t="shared" si="3"/>
        <v>6</v>
      </c>
      <c r="T8" s="65">
        <f t="shared" si="4"/>
        <v>2</v>
      </c>
      <c r="V8" s="87">
        <f t="shared" si="5"/>
        <v>45254998</v>
      </c>
      <c r="W8" s="87">
        <f t="shared" si="6"/>
        <v>2</v>
      </c>
      <c r="X8" s="87">
        <f t="shared" si="7"/>
        <v>89004994</v>
      </c>
      <c r="Y8" s="87">
        <f t="shared" si="8"/>
        <v>2</v>
      </c>
      <c r="Z8" s="413"/>
    </row>
    <row r="9" spans="1:26" ht="18.75" customHeight="1">
      <c r="A9" s="45">
        <v>94</v>
      </c>
      <c r="B9" s="40" t="s">
        <v>448</v>
      </c>
      <c r="C9" s="41" t="s">
        <v>318</v>
      </c>
      <c r="D9" s="160">
        <v>0.46875</v>
      </c>
      <c r="E9" s="32">
        <v>305</v>
      </c>
      <c r="F9" s="32">
        <v>139</v>
      </c>
      <c r="G9" s="42">
        <f t="shared" si="0"/>
        <v>444</v>
      </c>
      <c r="H9" s="34">
        <v>10</v>
      </c>
      <c r="I9" s="61">
        <f t="shared" si="1"/>
        <v>3</v>
      </c>
      <c r="J9" s="43"/>
      <c r="K9" s="31">
        <v>292</v>
      </c>
      <c r="L9" s="32">
        <v>133</v>
      </c>
      <c r="M9" s="42">
        <f t="shared" si="2"/>
        <v>425</v>
      </c>
      <c r="N9" s="34">
        <v>2</v>
      </c>
      <c r="O9" s="44"/>
      <c r="P9" s="66">
        <f t="shared" si="3"/>
        <v>597</v>
      </c>
      <c r="Q9" s="67">
        <f t="shared" si="3"/>
        <v>272</v>
      </c>
      <c r="R9" s="64">
        <f t="shared" si="3"/>
        <v>869</v>
      </c>
      <c r="S9" s="37">
        <f t="shared" si="3"/>
        <v>12</v>
      </c>
      <c r="T9" s="65">
        <f t="shared" si="4"/>
        <v>3</v>
      </c>
      <c r="V9" s="87">
        <f t="shared" si="5"/>
        <v>44538990</v>
      </c>
      <c r="W9" s="87">
        <f t="shared" si="6"/>
        <v>3</v>
      </c>
      <c r="X9" s="87">
        <f t="shared" si="7"/>
        <v>87171988</v>
      </c>
      <c r="Y9" s="87">
        <f t="shared" si="8"/>
        <v>3</v>
      </c>
      <c r="Z9" s="418"/>
    </row>
    <row r="10" spans="1:25" ht="18.75" customHeight="1">
      <c r="A10" s="39">
        <v>113</v>
      </c>
      <c r="B10" s="40" t="s">
        <v>444</v>
      </c>
      <c r="C10" s="46" t="s">
        <v>316</v>
      </c>
      <c r="D10" s="160">
        <v>0.40625</v>
      </c>
      <c r="E10" s="32">
        <v>277</v>
      </c>
      <c r="F10" s="32">
        <v>159</v>
      </c>
      <c r="G10" s="42">
        <f t="shared" si="0"/>
        <v>436</v>
      </c>
      <c r="H10" s="88">
        <v>4</v>
      </c>
      <c r="I10" s="61">
        <f t="shared" si="1"/>
        <v>5</v>
      </c>
      <c r="J10" s="43"/>
      <c r="K10" s="31">
        <v>304</v>
      </c>
      <c r="L10" s="32">
        <v>125</v>
      </c>
      <c r="M10" s="42">
        <f t="shared" si="2"/>
        <v>429</v>
      </c>
      <c r="N10" s="34">
        <v>13</v>
      </c>
      <c r="O10" s="44"/>
      <c r="P10" s="66">
        <f t="shared" si="3"/>
        <v>581</v>
      </c>
      <c r="Q10" s="67">
        <f t="shared" si="3"/>
        <v>284</v>
      </c>
      <c r="R10" s="64">
        <f t="shared" si="3"/>
        <v>865</v>
      </c>
      <c r="S10" s="37">
        <f t="shared" si="3"/>
        <v>17</v>
      </c>
      <c r="T10" s="65">
        <f t="shared" si="4"/>
        <v>4</v>
      </c>
      <c r="V10" s="87">
        <f t="shared" si="5"/>
        <v>43758996</v>
      </c>
      <c r="W10" s="87">
        <f t="shared" si="6"/>
        <v>5</v>
      </c>
      <c r="X10" s="87">
        <f t="shared" si="7"/>
        <v>86783983</v>
      </c>
      <c r="Y10" s="87">
        <f t="shared" si="8"/>
        <v>4</v>
      </c>
    </row>
    <row r="11" spans="1:26" ht="18.75" customHeight="1">
      <c r="A11" s="45">
        <v>96</v>
      </c>
      <c r="B11" s="163" t="s">
        <v>139</v>
      </c>
      <c r="C11" s="46" t="s">
        <v>138</v>
      </c>
      <c r="D11" s="160">
        <v>0.6875</v>
      </c>
      <c r="E11" s="32">
        <v>301</v>
      </c>
      <c r="F11" s="32">
        <v>140</v>
      </c>
      <c r="G11" s="42">
        <f t="shared" si="0"/>
        <v>441</v>
      </c>
      <c r="H11" s="34">
        <v>4</v>
      </c>
      <c r="I11" s="61">
        <f t="shared" si="1"/>
        <v>4</v>
      </c>
      <c r="J11" s="36"/>
      <c r="K11" s="31">
        <v>277</v>
      </c>
      <c r="L11" s="32">
        <v>146</v>
      </c>
      <c r="M11" s="42">
        <f t="shared" si="2"/>
        <v>423</v>
      </c>
      <c r="N11" s="34">
        <v>3</v>
      </c>
      <c r="O11" s="36"/>
      <c r="P11" s="66">
        <f t="shared" si="3"/>
        <v>578</v>
      </c>
      <c r="Q11" s="67">
        <f t="shared" si="3"/>
        <v>286</v>
      </c>
      <c r="R11" s="64">
        <f t="shared" si="3"/>
        <v>864</v>
      </c>
      <c r="S11" s="37">
        <f t="shared" si="3"/>
        <v>7</v>
      </c>
      <c r="T11" s="65">
        <f t="shared" si="4"/>
        <v>5</v>
      </c>
      <c r="V11" s="87">
        <f t="shared" si="5"/>
        <v>44239996</v>
      </c>
      <c r="W11" s="87">
        <f t="shared" si="6"/>
        <v>4</v>
      </c>
      <c r="X11" s="87">
        <f t="shared" si="7"/>
        <v>86685993</v>
      </c>
      <c r="Y11" s="87">
        <f t="shared" si="8"/>
        <v>5</v>
      </c>
      <c r="Z11" s="412" t="s">
        <v>592</v>
      </c>
    </row>
    <row r="12" spans="1:25" ht="18.75" customHeight="1">
      <c r="A12" s="39">
        <v>97</v>
      </c>
      <c r="B12" s="40" t="s">
        <v>443</v>
      </c>
      <c r="C12" s="48" t="s">
        <v>144</v>
      </c>
      <c r="D12" s="160"/>
      <c r="E12" s="32">
        <v>289</v>
      </c>
      <c r="F12" s="32">
        <v>143</v>
      </c>
      <c r="G12" s="42">
        <f t="shared" si="0"/>
        <v>432</v>
      </c>
      <c r="H12" s="34">
        <v>6</v>
      </c>
      <c r="I12" s="61">
        <f t="shared" si="1"/>
        <v>6</v>
      </c>
      <c r="J12" s="43"/>
      <c r="K12" s="31">
        <v>315</v>
      </c>
      <c r="L12" s="32">
        <v>116</v>
      </c>
      <c r="M12" s="42">
        <f t="shared" si="2"/>
        <v>431</v>
      </c>
      <c r="N12" s="34">
        <v>15</v>
      </c>
      <c r="O12" s="43"/>
      <c r="P12" s="66">
        <f t="shared" si="3"/>
        <v>604</v>
      </c>
      <c r="Q12" s="67">
        <f t="shared" si="3"/>
        <v>259</v>
      </c>
      <c r="R12" s="64">
        <f t="shared" si="3"/>
        <v>863</v>
      </c>
      <c r="S12" s="37">
        <f t="shared" si="3"/>
        <v>21</v>
      </c>
      <c r="T12" s="65">
        <f t="shared" si="4"/>
        <v>6</v>
      </c>
      <c r="V12" s="87">
        <f t="shared" si="5"/>
        <v>43342994</v>
      </c>
      <c r="W12" s="87">
        <f t="shared" si="6"/>
        <v>6</v>
      </c>
      <c r="X12" s="87">
        <f t="shared" si="7"/>
        <v>86558979</v>
      </c>
      <c r="Y12" s="87">
        <f t="shared" si="8"/>
        <v>6</v>
      </c>
    </row>
    <row r="13" spans="1:25" ht="18.75" customHeight="1">
      <c r="A13" s="45">
        <v>101</v>
      </c>
      <c r="B13" s="40" t="s">
        <v>450</v>
      </c>
      <c r="C13" s="48" t="s">
        <v>354</v>
      </c>
      <c r="D13" s="160">
        <v>0.5</v>
      </c>
      <c r="E13" s="32">
        <v>291</v>
      </c>
      <c r="F13" s="32">
        <v>133</v>
      </c>
      <c r="G13" s="42">
        <f aca="true" t="shared" si="9" ref="G13:G28">IF(SUM(E13,F13)&gt;0,SUM(E13,F13),"")</f>
        <v>424</v>
      </c>
      <c r="H13" s="34">
        <v>8</v>
      </c>
      <c r="I13" s="61">
        <f t="shared" si="1"/>
        <v>7</v>
      </c>
      <c r="J13" s="43"/>
      <c r="K13" s="230"/>
      <c r="L13" s="32"/>
      <c r="M13" s="42"/>
      <c r="N13" s="34"/>
      <c r="O13" s="44"/>
      <c r="P13" s="66">
        <f t="shared" si="3"/>
      </c>
      <c r="Q13" s="67">
        <f t="shared" si="3"/>
      </c>
      <c r="R13" s="64">
        <f t="shared" si="3"/>
      </c>
      <c r="S13" s="37">
        <f t="shared" si="3"/>
      </c>
      <c r="T13" s="65">
        <f t="shared" si="4"/>
      </c>
      <c r="U13" s="8"/>
      <c r="V13" s="86">
        <f t="shared" si="5"/>
        <v>42532992</v>
      </c>
      <c r="W13" s="86">
        <f t="shared" si="6"/>
        <v>7</v>
      </c>
      <c r="X13" s="86">
        <f t="shared" si="7"/>
      </c>
      <c r="Y13" s="86">
        <f t="shared" si="8"/>
      </c>
    </row>
    <row r="14" spans="1:25" ht="18.75" customHeight="1">
      <c r="A14" s="39">
        <v>104</v>
      </c>
      <c r="B14" s="40" t="s">
        <v>454</v>
      </c>
      <c r="C14" s="48" t="s">
        <v>455</v>
      </c>
      <c r="D14" s="160"/>
      <c r="E14" s="32">
        <v>301</v>
      </c>
      <c r="F14" s="32">
        <v>123</v>
      </c>
      <c r="G14" s="42">
        <f t="shared" si="9"/>
        <v>424</v>
      </c>
      <c r="H14" s="34">
        <v>4</v>
      </c>
      <c r="I14" s="61">
        <f t="shared" si="1"/>
        <v>8</v>
      </c>
      <c r="J14" s="43"/>
      <c r="K14" s="230"/>
      <c r="L14" s="32"/>
      <c r="M14" s="42"/>
      <c r="N14" s="34"/>
      <c r="O14" s="44"/>
      <c r="P14" s="66">
        <f t="shared" si="3"/>
      </c>
      <c r="Q14" s="67">
        <f t="shared" si="3"/>
      </c>
      <c r="R14" s="64">
        <f t="shared" si="3"/>
      </c>
      <c r="S14" s="37">
        <f t="shared" si="3"/>
      </c>
      <c r="T14" s="65">
        <f t="shared" si="4"/>
      </c>
      <c r="V14" s="87">
        <f t="shared" si="5"/>
        <v>42522996</v>
      </c>
      <c r="W14" s="87">
        <f t="shared" si="6"/>
        <v>8</v>
      </c>
      <c r="X14" s="87">
        <f t="shared" si="7"/>
      </c>
      <c r="Y14" s="87">
        <f t="shared" si="8"/>
      </c>
    </row>
    <row r="15" spans="1:25" ht="18.75" customHeight="1">
      <c r="A15" s="45">
        <v>105</v>
      </c>
      <c r="B15" s="40" t="s">
        <v>456</v>
      </c>
      <c r="C15" s="48" t="s">
        <v>457</v>
      </c>
      <c r="D15" s="160">
        <v>0.5625</v>
      </c>
      <c r="E15" s="32">
        <v>290</v>
      </c>
      <c r="F15" s="32">
        <v>132</v>
      </c>
      <c r="G15" s="42">
        <f t="shared" si="9"/>
        <v>422</v>
      </c>
      <c r="H15" s="34">
        <v>6</v>
      </c>
      <c r="I15" s="35">
        <f aca="true" t="shared" si="10" ref="I15:I28">IF(W15&gt;0,W15,"")</f>
        <v>9</v>
      </c>
      <c r="J15" s="43"/>
      <c r="K15" s="31"/>
      <c r="L15" s="32"/>
      <c r="M15" s="42">
        <f aca="true" t="shared" si="11" ref="M15:M28">IF(SUM(K15,L15)&gt;0,SUM(K15,L15),"")</f>
      </c>
      <c r="N15" s="34"/>
      <c r="O15" s="44"/>
      <c r="P15" s="66">
        <f aca="true" t="shared" si="12" ref="P15:P28">IF(AND(ISNUMBER(E15),ISNUMBER(K15)),SUM(E15,K15),"")</f>
      </c>
      <c r="Q15" s="67">
        <f aca="true" t="shared" si="13" ref="Q15:Q28">IF(AND(ISNUMBER(F15),ISNUMBER(L15)),SUM(F15,L15),"")</f>
      </c>
      <c r="R15" s="64">
        <f aca="true" t="shared" si="14" ref="R15:R28">IF(AND(ISNUMBER(G15),ISNUMBER(M15)),SUM(G15,M15),"")</f>
      </c>
      <c r="S15" s="37">
        <f aca="true" t="shared" si="15" ref="S15:S28">IF(AND(ISNUMBER(H15),ISNUMBER(N15)),SUM(H15,N15),"")</f>
      </c>
      <c r="T15" s="65">
        <f aca="true" t="shared" si="16" ref="T15:T28">IF(Y15&gt;0,Y15,"")</f>
      </c>
      <c r="V15" s="87">
        <f t="shared" si="5"/>
        <v>42331994</v>
      </c>
      <c r="W15" s="87">
        <f t="shared" si="6"/>
        <v>9</v>
      </c>
      <c r="X15" s="87">
        <f t="shared" si="7"/>
      </c>
      <c r="Y15" s="87">
        <f t="shared" si="8"/>
      </c>
    </row>
    <row r="16" spans="1:25" ht="18.75" customHeight="1">
      <c r="A16" s="39">
        <v>100</v>
      </c>
      <c r="B16" s="40" t="s">
        <v>447</v>
      </c>
      <c r="C16" s="46" t="s">
        <v>161</v>
      </c>
      <c r="D16" s="160"/>
      <c r="E16" s="32">
        <v>306</v>
      </c>
      <c r="F16" s="32">
        <v>114</v>
      </c>
      <c r="G16" s="42">
        <f t="shared" si="9"/>
        <v>420</v>
      </c>
      <c r="H16" s="34">
        <v>7</v>
      </c>
      <c r="I16" s="61">
        <f t="shared" si="10"/>
        <v>10</v>
      </c>
      <c r="J16" s="43"/>
      <c r="K16" s="31"/>
      <c r="L16" s="32"/>
      <c r="M16" s="42">
        <f t="shared" si="11"/>
      </c>
      <c r="N16" s="34"/>
      <c r="O16" s="43"/>
      <c r="P16" s="66">
        <f t="shared" si="12"/>
      </c>
      <c r="Q16" s="67">
        <f t="shared" si="13"/>
      </c>
      <c r="R16" s="64">
        <f t="shared" si="14"/>
      </c>
      <c r="S16" s="37">
        <f t="shared" si="15"/>
      </c>
      <c r="T16" s="65">
        <f t="shared" si="16"/>
      </c>
      <c r="V16" s="87">
        <f t="shared" si="5"/>
        <v>42113993</v>
      </c>
      <c r="W16" s="87">
        <f t="shared" si="6"/>
        <v>10</v>
      </c>
      <c r="X16" s="87">
        <f t="shared" si="7"/>
      </c>
      <c r="Y16" s="87">
        <f t="shared" si="8"/>
      </c>
    </row>
    <row r="17" spans="1:25" ht="18.75" customHeight="1">
      <c r="A17" s="45">
        <v>102</v>
      </c>
      <c r="B17" s="40" t="s">
        <v>451</v>
      </c>
      <c r="C17" s="46" t="s">
        <v>452</v>
      </c>
      <c r="D17" s="160"/>
      <c r="E17" s="32">
        <v>291</v>
      </c>
      <c r="F17" s="32">
        <v>125</v>
      </c>
      <c r="G17" s="42">
        <f t="shared" si="9"/>
        <v>416</v>
      </c>
      <c r="H17" s="34">
        <v>9</v>
      </c>
      <c r="I17" s="61">
        <f t="shared" si="10"/>
        <v>11</v>
      </c>
      <c r="J17" s="43"/>
      <c r="K17" s="31"/>
      <c r="L17" s="32"/>
      <c r="M17" s="42">
        <f t="shared" si="11"/>
      </c>
      <c r="N17" s="34"/>
      <c r="O17" s="44"/>
      <c r="P17" s="66">
        <f t="shared" si="12"/>
      </c>
      <c r="Q17" s="67">
        <f t="shared" si="13"/>
      </c>
      <c r="R17" s="64">
        <f t="shared" si="14"/>
      </c>
      <c r="S17" s="37">
        <f t="shared" si="15"/>
      </c>
      <c r="T17" s="65">
        <f t="shared" si="16"/>
      </c>
      <c r="V17" s="87">
        <f t="shared" si="5"/>
        <v>41724991</v>
      </c>
      <c r="W17" s="87">
        <f t="shared" si="6"/>
        <v>11</v>
      </c>
      <c r="X17" s="87">
        <f t="shared" si="7"/>
      </c>
      <c r="Y17" s="87">
        <f t="shared" si="8"/>
      </c>
    </row>
    <row r="18" spans="1:25" ht="18.75" customHeight="1">
      <c r="A18" s="39">
        <v>107</v>
      </c>
      <c r="B18" s="50" t="s">
        <v>460</v>
      </c>
      <c r="C18" s="48" t="s">
        <v>459</v>
      </c>
      <c r="D18" s="160">
        <v>0.59375</v>
      </c>
      <c r="E18" s="32">
        <v>290</v>
      </c>
      <c r="F18" s="32">
        <v>125</v>
      </c>
      <c r="G18" s="42">
        <f t="shared" si="9"/>
        <v>415</v>
      </c>
      <c r="H18" s="34">
        <v>3</v>
      </c>
      <c r="I18" s="61">
        <f t="shared" si="10"/>
        <v>12</v>
      </c>
      <c r="J18" s="43"/>
      <c r="K18" s="31"/>
      <c r="L18" s="32"/>
      <c r="M18" s="42">
        <f t="shared" si="11"/>
      </c>
      <c r="N18" s="34"/>
      <c r="O18" s="44"/>
      <c r="P18" s="66">
        <f t="shared" si="12"/>
      </c>
      <c r="Q18" s="67">
        <f t="shared" si="13"/>
      </c>
      <c r="R18" s="64">
        <f t="shared" si="14"/>
      </c>
      <c r="S18" s="37">
        <f t="shared" si="15"/>
      </c>
      <c r="T18" s="65">
        <f t="shared" si="16"/>
      </c>
      <c r="V18" s="87">
        <f t="shared" si="5"/>
        <v>41624997</v>
      </c>
      <c r="W18" s="87">
        <f t="shared" si="6"/>
        <v>12</v>
      </c>
      <c r="X18" s="87">
        <f t="shared" si="7"/>
      </c>
      <c r="Y18" s="87">
        <f t="shared" si="8"/>
      </c>
    </row>
    <row r="19" spans="1:25" ht="18.75" customHeight="1">
      <c r="A19" s="45">
        <v>108</v>
      </c>
      <c r="B19" s="40" t="s">
        <v>461</v>
      </c>
      <c r="C19" s="48" t="s">
        <v>327</v>
      </c>
      <c r="D19" s="160"/>
      <c r="E19" s="32">
        <v>273</v>
      </c>
      <c r="F19" s="32">
        <v>141</v>
      </c>
      <c r="G19" s="42">
        <f t="shared" si="9"/>
        <v>414</v>
      </c>
      <c r="H19" s="34">
        <v>6</v>
      </c>
      <c r="I19" s="61">
        <f t="shared" si="10"/>
        <v>13</v>
      </c>
      <c r="J19" s="43"/>
      <c r="K19" s="31"/>
      <c r="L19" s="32"/>
      <c r="M19" s="42">
        <f t="shared" si="11"/>
      </c>
      <c r="N19" s="34"/>
      <c r="O19" s="44"/>
      <c r="P19" s="66">
        <f t="shared" si="12"/>
      </c>
      <c r="Q19" s="67">
        <f t="shared" si="13"/>
      </c>
      <c r="R19" s="64">
        <f t="shared" si="14"/>
      </c>
      <c r="S19" s="37">
        <f t="shared" si="15"/>
      </c>
      <c r="T19" s="65">
        <f t="shared" si="16"/>
      </c>
      <c r="U19" s="68"/>
      <c r="V19" s="87">
        <f t="shared" si="5"/>
        <v>41540994</v>
      </c>
      <c r="W19" s="87">
        <f t="shared" si="6"/>
        <v>13</v>
      </c>
      <c r="X19" s="87">
        <f t="shared" si="7"/>
      </c>
      <c r="Y19" s="87">
        <f t="shared" si="8"/>
      </c>
    </row>
    <row r="20" spans="1:25" ht="18.75" customHeight="1">
      <c r="A20" s="39">
        <v>111</v>
      </c>
      <c r="B20" s="50" t="s">
        <v>464</v>
      </c>
      <c r="C20" s="46" t="s">
        <v>138</v>
      </c>
      <c r="D20" s="160">
        <v>0.65625</v>
      </c>
      <c r="E20" s="32">
        <v>279</v>
      </c>
      <c r="F20" s="32">
        <v>134</v>
      </c>
      <c r="G20" s="42">
        <f t="shared" si="9"/>
        <v>413</v>
      </c>
      <c r="H20" s="34">
        <v>9</v>
      </c>
      <c r="I20" s="61">
        <f t="shared" si="10"/>
        <v>14</v>
      </c>
      <c r="J20" s="43"/>
      <c r="K20" s="31"/>
      <c r="L20" s="32"/>
      <c r="M20" s="42">
        <f t="shared" si="11"/>
      </c>
      <c r="N20" s="34"/>
      <c r="O20" s="43"/>
      <c r="P20" s="66">
        <f t="shared" si="12"/>
      </c>
      <c r="Q20" s="67">
        <f t="shared" si="13"/>
      </c>
      <c r="R20" s="64">
        <f t="shared" si="14"/>
      </c>
      <c r="S20" s="37">
        <f t="shared" si="15"/>
      </c>
      <c r="T20" s="65">
        <f t="shared" si="16"/>
      </c>
      <c r="V20" s="87">
        <f t="shared" si="5"/>
        <v>41433991</v>
      </c>
      <c r="W20" s="87">
        <f t="shared" si="6"/>
        <v>14</v>
      </c>
      <c r="X20" s="87">
        <f t="shared" si="7"/>
      </c>
      <c r="Y20" s="87">
        <f t="shared" si="8"/>
      </c>
    </row>
    <row r="21" spans="1:25" ht="18.75" customHeight="1">
      <c r="A21" s="45">
        <v>109</v>
      </c>
      <c r="B21" s="40" t="s">
        <v>462</v>
      </c>
      <c r="C21" s="94" t="s">
        <v>327</v>
      </c>
      <c r="D21" s="160">
        <v>0.625</v>
      </c>
      <c r="E21" s="32">
        <v>280</v>
      </c>
      <c r="F21" s="32">
        <v>132</v>
      </c>
      <c r="G21" s="42">
        <f t="shared" si="9"/>
        <v>412</v>
      </c>
      <c r="H21" s="34">
        <v>2</v>
      </c>
      <c r="I21" s="61">
        <f t="shared" si="10"/>
        <v>15</v>
      </c>
      <c r="J21" s="43"/>
      <c r="K21" s="31"/>
      <c r="L21" s="32"/>
      <c r="M21" s="42">
        <f t="shared" si="11"/>
      </c>
      <c r="N21" s="34"/>
      <c r="O21" s="44"/>
      <c r="P21" s="66">
        <f t="shared" si="12"/>
      </c>
      <c r="Q21" s="67">
        <f t="shared" si="13"/>
      </c>
      <c r="R21" s="64">
        <f t="shared" si="14"/>
      </c>
      <c r="S21" s="37">
        <f t="shared" si="15"/>
      </c>
      <c r="T21" s="65">
        <f t="shared" si="16"/>
      </c>
      <c r="V21" s="87">
        <f t="shared" si="5"/>
        <v>41331998</v>
      </c>
      <c r="W21" s="87">
        <f t="shared" si="6"/>
        <v>15</v>
      </c>
      <c r="X21" s="87">
        <f t="shared" si="7"/>
      </c>
      <c r="Y21" s="87">
        <f t="shared" si="8"/>
      </c>
    </row>
    <row r="22" spans="1:25" ht="18.75" customHeight="1">
      <c r="A22" s="39">
        <v>110</v>
      </c>
      <c r="B22" s="162" t="s">
        <v>463</v>
      </c>
      <c r="C22" s="165" t="s">
        <v>138</v>
      </c>
      <c r="D22" s="160"/>
      <c r="E22" s="32">
        <v>263</v>
      </c>
      <c r="F22" s="32">
        <v>144</v>
      </c>
      <c r="G22" s="42">
        <f t="shared" si="9"/>
        <v>407</v>
      </c>
      <c r="H22" s="34">
        <v>6</v>
      </c>
      <c r="I22" s="35">
        <f t="shared" si="10"/>
        <v>16</v>
      </c>
      <c r="J22" s="43"/>
      <c r="K22" s="31"/>
      <c r="L22" s="32"/>
      <c r="M22" s="42">
        <f t="shared" si="11"/>
      </c>
      <c r="N22" s="34"/>
      <c r="O22" s="44"/>
      <c r="P22" s="66">
        <f t="shared" si="12"/>
      </c>
      <c r="Q22" s="67">
        <f t="shared" si="13"/>
      </c>
      <c r="R22" s="64">
        <f t="shared" si="14"/>
      </c>
      <c r="S22" s="37">
        <f t="shared" si="15"/>
      </c>
      <c r="T22" s="65">
        <f t="shared" si="16"/>
      </c>
      <c r="V22" s="87">
        <f t="shared" si="5"/>
        <v>40843994</v>
      </c>
      <c r="W22" s="87">
        <f t="shared" si="6"/>
        <v>16</v>
      </c>
      <c r="X22" s="87">
        <f t="shared" si="7"/>
      </c>
      <c r="Y22" s="87">
        <f t="shared" si="8"/>
      </c>
    </row>
    <row r="23" spans="1:25" ht="18.75" customHeight="1">
      <c r="A23" s="45">
        <v>106</v>
      </c>
      <c r="B23" s="40" t="s">
        <v>458</v>
      </c>
      <c r="C23" s="48" t="s">
        <v>459</v>
      </c>
      <c r="D23" s="160"/>
      <c r="E23" s="32">
        <v>299</v>
      </c>
      <c r="F23" s="32">
        <v>104</v>
      </c>
      <c r="G23" s="42">
        <f t="shared" si="9"/>
        <v>403</v>
      </c>
      <c r="H23" s="34">
        <v>9</v>
      </c>
      <c r="I23" s="61">
        <f t="shared" si="10"/>
        <v>17</v>
      </c>
      <c r="J23" s="43"/>
      <c r="K23" s="31"/>
      <c r="L23" s="32"/>
      <c r="M23" s="42">
        <f t="shared" si="11"/>
      </c>
      <c r="N23" s="34"/>
      <c r="O23" s="44"/>
      <c r="P23" s="66">
        <f t="shared" si="12"/>
      </c>
      <c r="Q23" s="67">
        <f t="shared" si="13"/>
      </c>
      <c r="R23" s="64">
        <f t="shared" si="14"/>
      </c>
      <c r="S23" s="37">
        <f t="shared" si="15"/>
      </c>
      <c r="T23" s="65">
        <f t="shared" si="16"/>
      </c>
      <c r="V23" s="87">
        <f t="shared" si="5"/>
        <v>40403991</v>
      </c>
      <c r="W23" s="87">
        <f t="shared" si="6"/>
        <v>17</v>
      </c>
      <c r="X23" s="87">
        <f t="shared" si="7"/>
      </c>
      <c r="Y23" s="87">
        <f t="shared" si="8"/>
      </c>
    </row>
    <row r="24" spans="1:25" ht="18.75" customHeight="1">
      <c r="A24" s="39">
        <v>95</v>
      </c>
      <c r="B24" s="163" t="s">
        <v>449</v>
      </c>
      <c r="C24" s="46" t="s">
        <v>369</v>
      </c>
      <c r="D24" s="160"/>
      <c r="E24" s="32">
        <v>261</v>
      </c>
      <c r="F24" s="32">
        <v>121</v>
      </c>
      <c r="G24" s="42">
        <f t="shared" si="9"/>
        <v>382</v>
      </c>
      <c r="H24" s="34">
        <v>11</v>
      </c>
      <c r="I24" s="61">
        <f t="shared" si="10"/>
        <v>18</v>
      </c>
      <c r="J24" s="43"/>
      <c r="K24" s="31"/>
      <c r="L24" s="32"/>
      <c r="M24" s="42">
        <f t="shared" si="11"/>
      </c>
      <c r="N24" s="34"/>
      <c r="O24" s="43"/>
      <c r="P24" s="66">
        <f t="shared" si="12"/>
      </c>
      <c r="Q24" s="67">
        <f t="shared" si="13"/>
      </c>
      <c r="R24" s="64">
        <f t="shared" si="14"/>
      </c>
      <c r="S24" s="37">
        <f t="shared" si="15"/>
      </c>
      <c r="T24" s="65">
        <f t="shared" si="16"/>
      </c>
      <c r="V24" s="87">
        <f t="shared" si="5"/>
        <v>38320989</v>
      </c>
      <c r="W24" s="87">
        <f t="shared" si="6"/>
        <v>18</v>
      </c>
      <c r="X24" s="87">
        <f t="shared" si="7"/>
      </c>
      <c r="Y24" s="87">
        <f t="shared" si="8"/>
      </c>
    </row>
    <row r="25" spans="1:25" ht="18.75" customHeight="1">
      <c r="A25" s="45">
        <v>93</v>
      </c>
      <c r="B25" s="40" t="s">
        <v>442</v>
      </c>
      <c r="C25" s="46" t="s">
        <v>423</v>
      </c>
      <c r="D25" s="160">
        <v>0.375</v>
      </c>
      <c r="E25" s="32">
        <v>279</v>
      </c>
      <c r="F25" s="32">
        <v>95</v>
      </c>
      <c r="G25" s="42">
        <f t="shared" si="9"/>
        <v>374</v>
      </c>
      <c r="H25" s="34">
        <v>19</v>
      </c>
      <c r="I25" s="61">
        <f t="shared" si="10"/>
        <v>19</v>
      </c>
      <c r="J25" s="43"/>
      <c r="K25" s="31"/>
      <c r="L25" s="32"/>
      <c r="M25" s="42">
        <f t="shared" si="11"/>
      </c>
      <c r="N25" s="34"/>
      <c r="O25" s="44"/>
      <c r="P25" s="66">
        <f t="shared" si="12"/>
      </c>
      <c r="Q25" s="67">
        <f t="shared" si="13"/>
      </c>
      <c r="R25" s="64">
        <f t="shared" si="14"/>
      </c>
      <c r="S25" s="37">
        <f t="shared" si="15"/>
      </c>
      <c r="T25" s="65">
        <f t="shared" si="16"/>
      </c>
      <c r="V25" s="87">
        <f t="shared" si="5"/>
        <v>37494981</v>
      </c>
      <c r="W25" s="87">
        <f t="shared" si="6"/>
        <v>19</v>
      </c>
      <c r="X25" s="87">
        <f t="shared" si="7"/>
      </c>
      <c r="Y25" s="87">
        <f t="shared" si="8"/>
      </c>
    </row>
    <row r="26" spans="1:25" ht="18.75" customHeight="1">
      <c r="A26" s="39">
        <v>98</v>
      </c>
      <c r="B26" s="40" t="s">
        <v>446</v>
      </c>
      <c r="C26" s="41" t="s">
        <v>244</v>
      </c>
      <c r="D26" s="160">
        <v>0.4375</v>
      </c>
      <c r="E26" s="32"/>
      <c r="F26" s="32"/>
      <c r="G26" s="42">
        <f t="shared" si="9"/>
      </c>
      <c r="H26" s="34"/>
      <c r="I26" s="61">
        <f t="shared" si="10"/>
      </c>
      <c r="J26" s="43"/>
      <c r="K26" s="31"/>
      <c r="L26" s="32"/>
      <c r="M26" s="42">
        <f t="shared" si="11"/>
      </c>
      <c r="N26" s="34"/>
      <c r="O26" s="44"/>
      <c r="P26" s="66">
        <f t="shared" si="12"/>
      </c>
      <c r="Q26" s="67">
        <f t="shared" si="13"/>
      </c>
      <c r="R26" s="64">
        <f t="shared" si="14"/>
      </c>
      <c r="S26" s="37">
        <f t="shared" si="15"/>
      </c>
      <c r="T26" s="65">
        <f t="shared" si="16"/>
      </c>
      <c r="V26" s="87">
        <f t="shared" si="5"/>
      </c>
      <c r="W26" s="87">
        <f t="shared" si="6"/>
      </c>
      <c r="X26" s="87">
        <f t="shared" si="7"/>
      </c>
      <c r="Y26" s="87">
        <f t="shared" si="8"/>
      </c>
    </row>
    <row r="27" spans="1:25" ht="18.75" customHeight="1">
      <c r="A27" s="45">
        <v>112</v>
      </c>
      <c r="B27" s="293"/>
      <c r="C27" s="46"/>
      <c r="D27" s="160"/>
      <c r="E27" s="32"/>
      <c r="F27" s="32"/>
      <c r="G27" s="42">
        <f t="shared" si="9"/>
      </c>
      <c r="H27" s="34"/>
      <c r="I27" s="35">
        <f t="shared" si="10"/>
      </c>
      <c r="J27" s="43"/>
      <c r="K27" s="31"/>
      <c r="L27" s="32"/>
      <c r="M27" s="42">
        <f t="shared" si="11"/>
      </c>
      <c r="N27" s="34"/>
      <c r="O27" s="51"/>
      <c r="P27" s="66">
        <f t="shared" si="12"/>
      </c>
      <c r="Q27" s="67">
        <f t="shared" si="13"/>
      </c>
      <c r="R27" s="64">
        <f t="shared" si="14"/>
      </c>
      <c r="S27" s="37">
        <f t="shared" si="15"/>
      </c>
      <c r="T27" s="65">
        <f t="shared" si="16"/>
      </c>
      <c r="V27" s="87">
        <f t="shared" si="5"/>
      </c>
      <c r="W27" s="87">
        <f t="shared" si="6"/>
      </c>
      <c r="X27" s="87">
        <f t="shared" si="7"/>
      </c>
      <c r="Y27" s="87">
        <f t="shared" si="8"/>
      </c>
    </row>
    <row r="28" spans="1:25" s="8" customFormat="1" ht="18.75" customHeight="1">
      <c r="A28" s="52">
        <v>114</v>
      </c>
      <c r="B28" s="233" t="s">
        <v>148</v>
      </c>
      <c r="C28" s="206" t="s">
        <v>15</v>
      </c>
      <c r="D28" s="161"/>
      <c r="E28" s="89"/>
      <c r="F28" s="54"/>
      <c r="G28" s="71">
        <f t="shared" si="9"/>
      </c>
      <c r="H28" s="90"/>
      <c r="I28" s="72">
        <f t="shared" si="10"/>
      </c>
      <c r="J28" s="36"/>
      <c r="K28" s="53"/>
      <c r="L28" s="54"/>
      <c r="M28" s="71">
        <f t="shared" si="11"/>
      </c>
      <c r="N28" s="90"/>
      <c r="O28" s="36"/>
      <c r="P28" s="70">
        <f t="shared" si="12"/>
      </c>
      <c r="Q28" s="73">
        <f t="shared" si="13"/>
      </c>
      <c r="R28" s="74">
        <f t="shared" si="14"/>
      </c>
      <c r="S28" s="58">
        <f t="shared" si="15"/>
      </c>
      <c r="T28" s="75">
        <f t="shared" si="16"/>
      </c>
      <c r="V28" s="86">
        <f t="shared" si="5"/>
      </c>
      <c r="W28" s="86">
        <f t="shared" si="6"/>
      </c>
      <c r="X28" s="86">
        <f t="shared" si="7"/>
      </c>
      <c r="Y28" s="86">
        <f t="shared" si="8"/>
      </c>
    </row>
    <row r="29" spans="16:20" ht="12.75">
      <c r="P29" s="5"/>
      <c r="Q29" s="5"/>
      <c r="R29" s="5"/>
      <c r="T29" s="5"/>
    </row>
    <row r="30" spans="16:20" ht="12.75">
      <c r="P30" s="5"/>
      <c r="Q30" s="5"/>
      <c r="R30" s="5"/>
      <c r="T30" s="5"/>
    </row>
  </sheetData>
  <sheetProtection/>
  <conditionalFormatting sqref="L7:L28">
    <cfRule type="cellIs" priority="2" dxfId="35" operator="lessThan" stopIfTrue="1">
      <formula>125</formula>
    </cfRule>
    <cfRule type="cellIs" priority="3" dxfId="1" operator="between" stopIfTrue="1">
      <formula>125</formula>
      <formula>149</formula>
    </cfRule>
    <cfRule type="cellIs" priority="4" dxfId="6" operator="greaterThanOrEqual" stopIfTrue="1">
      <formula>150</formula>
    </cfRule>
  </conditionalFormatting>
  <conditionalFormatting sqref="K7:K28">
    <cfRule type="cellIs" priority="5" dxfId="35" operator="lessThan" stopIfTrue="1">
      <formula>275</formula>
    </cfRule>
    <cfRule type="cellIs" priority="6" dxfId="1" operator="between" stopIfTrue="1">
      <formula>275</formula>
      <formula>299</formula>
    </cfRule>
    <cfRule type="cellIs" priority="7" dxfId="6" operator="greaterThanOrEqual" stopIfTrue="1">
      <formula>300</formula>
    </cfRule>
  </conditionalFormatting>
  <conditionalFormatting sqref="I7:I28">
    <cfRule type="cellIs" priority="8" dxfId="1" operator="between" stopIfTrue="1">
      <formula>1</formula>
      <formula>6</formula>
    </cfRule>
    <cfRule type="cellIs" priority="9" dxfId="35" operator="greaterThanOrEqual" stopIfTrue="1">
      <formula>7</formula>
    </cfRule>
  </conditionalFormatting>
  <conditionalFormatting sqref="T7:T28">
    <cfRule type="cellIs" priority="10" dxfId="36" operator="between" stopIfTrue="1">
      <formula>1</formula>
      <formula>3</formula>
    </cfRule>
    <cfRule type="cellIs" priority="11" dxfId="35" operator="between" stopIfTrue="1">
      <formula>4</formula>
      <formula>6</formula>
    </cfRule>
    <cfRule type="cellIs" priority="12" dxfId="2" operator="greaterThanOrEqual" stopIfTrue="1">
      <formula>7</formula>
    </cfRule>
  </conditionalFormatting>
  <conditionalFormatting sqref="N9 N13 N24:N27">
    <cfRule type="cellIs" priority="13" dxfId="6" operator="equal" stopIfTrue="1">
      <formula>0</formula>
    </cfRule>
    <cfRule type="cellIs" priority="14" dxfId="1" operator="equal" stopIfTrue="1">
      <formula>1</formula>
    </cfRule>
    <cfRule type="cellIs" priority="15" dxfId="31" operator="greaterThan" stopIfTrue="1">
      <formula>1</formula>
    </cfRule>
  </conditionalFormatting>
  <conditionalFormatting sqref="G7:G28">
    <cfRule type="cellIs" priority="16" dxfId="35" operator="lessThan" stopIfTrue="1">
      <formula>400</formula>
    </cfRule>
    <cfRule type="cellIs" priority="17" dxfId="1" operator="between" stopIfTrue="1">
      <formula>400</formula>
      <formula>449</formula>
    </cfRule>
    <cfRule type="cellIs" priority="18" dxfId="6" operator="greaterThan" stopIfTrue="1">
      <formula>450</formula>
    </cfRule>
  </conditionalFormatting>
  <conditionalFormatting sqref="S7:S28 H7:H28">
    <cfRule type="cellIs" priority="19" dxfId="6" operator="equal" stopIfTrue="1">
      <formula>0</formula>
    </cfRule>
  </conditionalFormatting>
  <conditionalFormatting sqref="E7:E28">
    <cfRule type="cellIs" priority="20" dxfId="6" operator="greaterThanOrEqual" stopIfTrue="1">
      <formula>300</formula>
    </cfRule>
    <cfRule type="cellIs" priority="21" dxfId="1" operator="greaterThanOrEqual" stopIfTrue="1">
      <formula>275</formula>
    </cfRule>
  </conditionalFormatting>
  <conditionalFormatting sqref="F7:F28">
    <cfRule type="cellIs" priority="22" dxfId="6" operator="greaterThanOrEqual" stopIfTrue="1">
      <formula>150</formula>
    </cfRule>
    <cfRule type="cellIs" priority="23" dxfId="1" operator="greaterThanOrEqual" stopIfTrue="1">
      <formula>125</formula>
    </cfRule>
  </conditionalFormatting>
  <conditionalFormatting sqref="M7:M28">
    <cfRule type="cellIs" priority="24" dxfId="6" operator="greaterThanOrEqual" stopIfTrue="1">
      <formula>450</formula>
    </cfRule>
    <cfRule type="cellIs" priority="25" dxfId="1" operator="greaterThanOrEqual" stopIfTrue="1">
      <formula>400</formula>
    </cfRule>
  </conditionalFormatting>
  <conditionalFormatting sqref="R7:R28">
    <cfRule type="cellIs" priority="26" dxfId="6" operator="greaterThanOrEqual" stopIfTrue="1">
      <formula>900</formula>
    </cfRule>
    <cfRule type="cellIs" priority="27" dxfId="1" operator="greaterThanOrEqual" stopIfTrue="1">
      <formula>800</formula>
    </cfRule>
  </conditionalFormatting>
  <conditionalFormatting sqref="Q7:Q28">
    <cfRule type="cellIs" priority="28" dxfId="6" operator="greaterThanOrEqual" stopIfTrue="1">
      <formula>300</formula>
    </cfRule>
    <cfRule type="cellIs" priority="29" dxfId="1" operator="greaterThanOrEqual" stopIfTrue="1">
      <formula>250</formula>
    </cfRule>
  </conditionalFormatting>
  <conditionalFormatting sqref="P7:P28">
    <cfRule type="cellIs" priority="30" dxfId="6" operator="greaterThanOrEqual" stopIfTrue="1">
      <formula>600</formula>
    </cfRule>
    <cfRule type="cellIs" priority="31" dxfId="1" operator="greaterThanOrEqual" stopIfTrue="1">
      <formula>550</formula>
    </cfRule>
  </conditionalFormatting>
  <conditionalFormatting sqref="N7:N28">
    <cfRule type="cellIs" priority="1" dxfId="6" operator="equal" stopIfTrue="1">
      <formula>0</formula>
    </cfRule>
  </conditionalFormatting>
  <printOptions/>
  <pageMargins left="0.23" right="0.5" top="0.48" bottom="0.5" header="0.4921259845" footer="0.4921259845"/>
  <pageSetup horizontalDpi="300" verticalDpi="300" orientation="landscape" paperSize="9" r:id="rId1"/>
  <headerFooter alignWithMargins="0">
    <oddFooter>&amp;L&amp;8&amp;F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">
      <selection activeCell="P28" sqref="P28"/>
    </sheetView>
  </sheetViews>
  <sheetFormatPr defaultColWidth="11.421875" defaultRowHeight="12.75"/>
  <cols>
    <col min="1" max="1" width="3.421875" style="6" customWidth="1"/>
    <col min="2" max="2" width="24.421875" style="5" customWidth="1"/>
    <col min="3" max="3" width="20.28125" style="5" customWidth="1"/>
    <col min="4" max="4" width="4.57421875" style="6" customWidth="1"/>
    <col min="5" max="7" width="5.8515625" style="6" customWidth="1"/>
    <col min="8" max="9" width="3.8515625" style="6" customWidth="1"/>
    <col min="10" max="10" width="0.9921875" style="6" customWidth="1"/>
    <col min="11" max="13" width="6.28125" style="6" customWidth="1"/>
    <col min="14" max="14" width="4.00390625" style="6" customWidth="1"/>
    <col min="15" max="15" width="0.9921875" style="6" customWidth="1"/>
    <col min="16" max="18" width="8.421875" style="6" customWidth="1"/>
    <col min="19" max="19" width="4.57421875" style="6" customWidth="1"/>
    <col min="20" max="20" width="4.7109375" style="6" customWidth="1"/>
    <col min="21" max="21" width="3.7109375" style="5" customWidth="1"/>
    <col min="22" max="22" width="0" style="5" hidden="1" customWidth="1"/>
    <col min="23" max="23" width="5.7109375" style="5" hidden="1" customWidth="1"/>
    <col min="24" max="24" width="0" style="5" hidden="1" customWidth="1"/>
    <col min="25" max="25" width="5.7109375" style="5" hidden="1" customWidth="1"/>
    <col min="26" max="16384" width="11.421875" style="5" customWidth="1"/>
  </cols>
  <sheetData>
    <row r="1" spans="1:21" ht="24" customHeight="1">
      <c r="A1" s="1" t="s">
        <v>213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</row>
    <row r="2" ht="15.75" customHeight="1"/>
    <row r="3" spans="1:14" s="8" customFormat="1" ht="15.75" customHeight="1">
      <c r="A3" s="7" t="s">
        <v>214</v>
      </c>
      <c r="D3" s="9" t="s">
        <v>215</v>
      </c>
      <c r="E3" s="9"/>
      <c r="F3" s="9"/>
      <c r="G3" s="9"/>
      <c r="H3" s="9"/>
      <c r="I3" s="9"/>
      <c r="J3" s="9"/>
      <c r="K3" s="7" t="s">
        <v>0</v>
      </c>
      <c r="L3" s="9"/>
      <c r="M3" s="9"/>
      <c r="N3" s="9"/>
    </row>
    <row r="4" ht="15.75" customHeight="1"/>
    <row r="5" spans="1:20" s="8" customFormat="1" ht="18.75" customHeight="1">
      <c r="A5" s="10" t="s">
        <v>24</v>
      </c>
      <c r="B5" s="11"/>
      <c r="C5" s="12"/>
      <c r="D5" s="13" t="s">
        <v>18</v>
      </c>
      <c r="E5" s="14"/>
      <c r="F5" s="14"/>
      <c r="G5" s="14"/>
      <c r="H5" s="14"/>
      <c r="I5" s="15"/>
      <c r="J5" s="16"/>
      <c r="K5" s="13" t="s">
        <v>86</v>
      </c>
      <c r="L5" s="14"/>
      <c r="M5" s="14"/>
      <c r="N5" s="17"/>
      <c r="O5" s="18"/>
      <c r="P5" s="13" t="s">
        <v>2</v>
      </c>
      <c r="Q5" s="14"/>
      <c r="R5" s="14"/>
      <c r="S5" s="14"/>
      <c r="T5" s="17"/>
    </row>
    <row r="6" spans="1:25" s="27" customFormat="1" ht="18.75" customHeight="1">
      <c r="A6" s="235" t="s">
        <v>3</v>
      </c>
      <c r="B6" s="20" t="s">
        <v>4</v>
      </c>
      <c r="C6" s="21" t="s">
        <v>5</v>
      </c>
      <c r="D6" s="60" t="s">
        <v>6</v>
      </c>
      <c r="E6" s="23" t="s">
        <v>7</v>
      </c>
      <c r="F6" s="23" t="s">
        <v>8</v>
      </c>
      <c r="G6" s="23" t="s">
        <v>9</v>
      </c>
      <c r="H6" s="23" t="s">
        <v>10</v>
      </c>
      <c r="I6" s="24" t="s">
        <v>11</v>
      </c>
      <c r="J6" s="25"/>
      <c r="K6" s="23" t="s">
        <v>7</v>
      </c>
      <c r="L6" s="23" t="s">
        <v>8</v>
      </c>
      <c r="M6" s="23" t="s">
        <v>9</v>
      </c>
      <c r="N6" s="24" t="s">
        <v>10</v>
      </c>
      <c r="O6" s="25"/>
      <c r="P6" s="26" t="s">
        <v>7</v>
      </c>
      <c r="Q6" s="23" t="s">
        <v>12</v>
      </c>
      <c r="R6" s="23" t="s">
        <v>13</v>
      </c>
      <c r="S6" s="23" t="s">
        <v>10</v>
      </c>
      <c r="T6" s="24" t="s">
        <v>14</v>
      </c>
      <c r="V6" s="86" t="s">
        <v>77</v>
      </c>
      <c r="W6" s="91"/>
      <c r="X6" s="91"/>
      <c r="Y6" s="91"/>
    </row>
    <row r="7" spans="1:25" s="8" customFormat="1" ht="18.75" customHeight="1">
      <c r="A7" s="39">
        <v>126</v>
      </c>
      <c r="B7" s="29" t="s">
        <v>434</v>
      </c>
      <c r="C7" s="46" t="s">
        <v>79</v>
      </c>
      <c r="D7" s="159"/>
      <c r="E7" s="32">
        <v>277</v>
      </c>
      <c r="F7" s="32">
        <v>167</v>
      </c>
      <c r="G7" s="42">
        <f aca="true" t="shared" si="0" ref="G7:G12">IF(SUM(E7,F7)&gt;0,SUM(E7,F7),"")</f>
        <v>444</v>
      </c>
      <c r="H7" s="34">
        <v>2</v>
      </c>
      <c r="I7" s="35">
        <f aca="true" t="shared" si="1" ref="I7:I13">IF(W7&gt;0,W7,"")</f>
        <v>1</v>
      </c>
      <c r="J7" s="43"/>
      <c r="K7" s="399">
        <v>294</v>
      </c>
      <c r="L7" s="400">
        <v>156</v>
      </c>
      <c r="M7" s="401">
        <f aca="true" t="shared" si="2" ref="M7:M12">IF(SUM(K7,L7)&gt;0,SUM(K7,L7),"")</f>
        <v>450</v>
      </c>
      <c r="N7" s="402">
        <v>0</v>
      </c>
      <c r="O7" s="406"/>
      <c r="P7" s="62">
        <f aca="true" t="shared" si="3" ref="P7:S13">IF(AND(ISNUMBER(E7),ISNUMBER(K7)),SUM(E7,K7),"")</f>
        <v>571</v>
      </c>
      <c r="Q7" s="63">
        <f t="shared" si="3"/>
        <v>323</v>
      </c>
      <c r="R7" s="64">
        <f t="shared" si="3"/>
        <v>894</v>
      </c>
      <c r="S7" s="37">
        <f t="shared" si="3"/>
        <v>2</v>
      </c>
      <c r="T7" s="65">
        <f aca="true" t="shared" si="4" ref="T7:T13">IF(Y7&gt;0,Y7,"")</f>
        <v>1</v>
      </c>
      <c r="U7" s="417"/>
      <c r="V7" s="87">
        <f aca="true" t="shared" si="5" ref="V7:V28">IF(SUM(G7)&gt;0,100000*G7+1000*F7-H7,"")</f>
        <v>44566998</v>
      </c>
      <c r="W7" s="87">
        <f aca="true" t="shared" si="6" ref="W7:W28">IF(SUM(G7)&gt;0,RANK(V7,$V$7:$V$28,0),"")</f>
        <v>1</v>
      </c>
      <c r="X7" s="87">
        <f aca="true" t="shared" si="7" ref="X7:X28">IF(AND(SUM(Q7)&gt;0,ISNUMBER(S7)),100000*R7+1000*Q7-S7,"")</f>
        <v>89722998</v>
      </c>
      <c r="Y7" s="87">
        <f aca="true" t="shared" si="8" ref="Y7:Y28">IF(AND(SUM(Q7)&gt;0,ISNUMBER(S7)),RANK(X7,$X$7:$X$28,0),"")</f>
        <v>1</v>
      </c>
    </row>
    <row r="8" spans="1:25" ht="18.75" customHeight="1">
      <c r="A8" s="39">
        <v>118</v>
      </c>
      <c r="B8" s="170" t="s">
        <v>169</v>
      </c>
      <c r="C8" s="171" t="s">
        <v>168</v>
      </c>
      <c r="D8" s="160"/>
      <c r="E8" s="32">
        <v>297</v>
      </c>
      <c r="F8" s="32">
        <v>133</v>
      </c>
      <c r="G8" s="42">
        <f t="shared" si="0"/>
        <v>430</v>
      </c>
      <c r="H8" s="34">
        <v>8</v>
      </c>
      <c r="I8" s="35">
        <f t="shared" si="1"/>
        <v>3</v>
      </c>
      <c r="J8" s="43"/>
      <c r="K8" s="403">
        <v>296</v>
      </c>
      <c r="L8" s="32">
        <v>150</v>
      </c>
      <c r="M8" s="42">
        <f t="shared" si="2"/>
        <v>446</v>
      </c>
      <c r="N8" s="93">
        <v>2</v>
      </c>
      <c r="O8" s="406"/>
      <c r="P8" s="66">
        <f t="shared" si="3"/>
        <v>593</v>
      </c>
      <c r="Q8" s="67">
        <f t="shared" si="3"/>
        <v>283</v>
      </c>
      <c r="R8" s="64">
        <f t="shared" si="3"/>
        <v>876</v>
      </c>
      <c r="S8" s="37">
        <f t="shared" si="3"/>
        <v>10</v>
      </c>
      <c r="T8" s="65">
        <f t="shared" si="4"/>
        <v>2</v>
      </c>
      <c r="U8" s="417"/>
      <c r="V8" s="87">
        <f t="shared" si="5"/>
        <v>43132992</v>
      </c>
      <c r="W8" s="87">
        <f t="shared" si="6"/>
        <v>3</v>
      </c>
      <c r="X8" s="87">
        <f t="shared" si="7"/>
        <v>87882990</v>
      </c>
      <c r="Y8" s="87">
        <f t="shared" si="8"/>
        <v>2</v>
      </c>
    </row>
    <row r="9" spans="1:25" ht="18.75" customHeight="1">
      <c r="A9" s="39">
        <v>136</v>
      </c>
      <c r="B9" s="40" t="s">
        <v>425</v>
      </c>
      <c r="C9" s="41" t="s">
        <v>140</v>
      </c>
      <c r="D9" s="160"/>
      <c r="E9" s="32">
        <v>301</v>
      </c>
      <c r="F9" s="32">
        <v>143</v>
      </c>
      <c r="G9" s="42">
        <f t="shared" si="0"/>
        <v>444</v>
      </c>
      <c r="H9" s="34">
        <v>10</v>
      </c>
      <c r="I9" s="61">
        <f t="shared" si="1"/>
        <v>2</v>
      </c>
      <c r="J9" s="43"/>
      <c r="K9" s="403">
        <v>304</v>
      </c>
      <c r="L9" s="32">
        <v>122</v>
      </c>
      <c r="M9" s="42">
        <f t="shared" si="2"/>
        <v>426</v>
      </c>
      <c r="N9" s="93">
        <v>9</v>
      </c>
      <c r="O9" s="407"/>
      <c r="P9" s="66">
        <f t="shared" si="3"/>
        <v>605</v>
      </c>
      <c r="Q9" s="67">
        <f t="shared" si="3"/>
        <v>265</v>
      </c>
      <c r="R9" s="64">
        <f t="shared" si="3"/>
        <v>870</v>
      </c>
      <c r="S9" s="37">
        <f t="shared" si="3"/>
        <v>19</v>
      </c>
      <c r="T9" s="65">
        <f t="shared" si="4"/>
        <v>3</v>
      </c>
      <c r="U9" s="417"/>
      <c r="V9" s="87">
        <f t="shared" si="5"/>
        <v>44542990</v>
      </c>
      <c r="W9" s="87">
        <f t="shared" si="6"/>
        <v>2</v>
      </c>
      <c r="X9" s="87">
        <f t="shared" si="7"/>
        <v>87264981</v>
      </c>
      <c r="Y9" s="87">
        <f t="shared" si="8"/>
        <v>3</v>
      </c>
    </row>
    <row r="10" spans="1:25" ht="18.75" customHeight="1">
      <c r="A10" s="39">
        <v>115</v>
      </c>
      <c r="B10" s="163" t="s">
        <v>437</v>
      </c>
      <c r="C10" s="165" t="s">
        <v>327</v>
      </c>
      <c r="D10" s="160">
        <v>0.59375</v>
      </c>
      <c r="E10" s="32">
        <v>283</v>
      </c>
      <c r="F10" s="32">
        <v>144</v>
      </c>
      <c r="G10" s="42">
        <f t="shared" si="0"/>
        <v>427</v>
      </c>
      <c r="H10" s="34">
        <v>7</v>
      </c>
      <c r="I10" s="61">
        <f t="shared" si="1"/>
        <v>6</v>
      </c>
      <c r="J10" s="43"/>
      <c r="K10" s="403">
        <v>295</v>
      </c>
      <c r="L10" s="32">
        <v>140</v>
      </c>
      <c r="M10" s="42">
        <f t="shared" si="2"/>
        <v>435</v>
      </c>
      <c r="N10" s="93">
        <v>2</v>
      </c>
      <c r="O10" s="407"/>
      <c r="P10" s="66">
        <f t="shared" si="3"/>
        <v>578</v>
      </c>
      <c r="Q10" s="67">
        <f t="shared" si="3"/>
        <v>284</v>
      </c>
      <c r="R10" s="64">
        <f t="shared" si="3"/>
        <v>862</v>
      </c>
      <c r="S10" s="37">
        <f t="shared" si="3"/>
        <v>9</v>
      </c>
      <c r="T10" s="65">
        <f t="shared" si="4"/>
        <v>4</v>
      </c>
      <c r="V10" s="87">
        <f t="shared" si="5"/>
        <v>42843993</v>
      </c>
      <c r="W10" s="87">
        <f t="shared" si="6"/>
        <v>6</v>
      </c>
      <c r="X10" s="87">
        <f t="shared" si="7"/>
        <v>86483991</v>
      </c>
      <c r="Y10" s="87">
        <f t="shared" si="8"/>
        <v>4</v>
      </c>
    </row>
    <row r="11" spans="1:25" ht="18.75" customHeight="1">
      <c r="A11" s="39">
        <v>135</v>
      </c>
      <c r="B11" s="170" t="s">
        <v>421</v>
      </c>
      <c r="C11" s="171" t="s">
        <v>346</v>
      </c>
      <c r="D11" s="160">
        <v>0.375</v>
      </c>
      <c r="E11" s="32">
        <v>308</v>
      </c>
      <c r="F11" s="32">
        <v>122</v>
      </c>
      <c r="G11" s="42">
        <f t="shared" si="0"/>
        <v>430</v>
      </c>
      <c r="H11" s="34">
        <v>8</v>
      </c>
      <c r="I11" s="61">
        <f t="shared" si="1"/>
        <v>4</v>
      </c>
      <c r="J11" s="43"/>
      <c r="K11" s="403">
        <v>299</v>
      </c>
      <c r="L11" s="32">
        <v>121</v>
      </c>
      <c r="M11" s="42">
        <f t="shared" si="2"/>
        <v>420</v>
      </c>
      <c r="N11" s="93">
        <v>10</v>
      </c>
      <c r="O11" s="407"/>
      <c r="P11" s="66">
        <f t="shared" si="3"/>
        <v>607</v>
      </c>
      <c r="Q11" s="67">
        <f t="shared" si="3"/>
        <v>243</v>
      </c>
      <c r="R11" s="64">
        <f t="shared" si="3"/>
        <v>850</v>
      </c>
      <c r="S11" s="37">
        <f t="shared" si="3"/>
        <v>18</v>
      </c>
      <c r="T11" s="65">
        <f t="shared" si="4"/>
        <v>5</v>
      </c>
      <c r="V11" s="87">
        <f t="shared" si="5"/>
        <v>43121992</v>
      </c>
      <c r="W11" s="87">
        <f t="shared" si="6"/>
        <v>4</v>
      </c>
      <c r="X11" s="87">
        <f t="shared" si="7"/>
        <v>85242982</v>
      </c>
      <c r="Y11" s="87">
        <f t="shared" si="8"/>
        <v>5</v>
      </c>
    </row>
    <row r="12" spans="1:25" ht="18.75" customHeight="1">
      <c r="A12" s="39">
        <v>129</v>
      </c>
      <c r="B12" s="40" t="s">
        <v>141</v>
      </c>
      <c r="C12" s="48" t="s">
        <v>140</v>
      </c>
      <c r="D12" s="160">
        <v>0.6875</v>
      </c>
      <c r="E12" s="32">
        <v>289</v>
      </c>
      <c r="F12" s="32">
        <v>140</v>
      </c>
      <c r="G12" s="42">
        <f t="shared" si="0"/>
        <v>429</v>
      </c>
      <c r="H12" s="34">
        <v>6</v>
      </c>
      <c r="I12" s="61">
        <f t="shared" si="1"/>
        <v>5</v>
      </c>
      <c r="J12" s="43"/>
      <c r="K12" s="403">
        <v>292</v>
      </c>
      <c r="L12" s="32">
        <v>128</v>
      </c>
      <c r="M12" s="42">
        <f t="shared" si="2"/>
        <v>420</v>
      </c>
      <c r="N12" s="93">
        <v>6</v>
      </c>
      <c r="O12" s="407"/>
      <c r="P12" s="66">
        <f t="shared" si="3"/>
        <v>581</v>
      </c>
      <c r="Q12" s="67">
        <f t="shared" si="3"/>
        <v>268</v>
      </c>
      <c r="R12" s="64">
        <f t="shared" si="3"/>
        <v>849</v>
      </c>
      <c r="S12" s="37">
        <f t="shared" si="3"/>
        <v>12</v>
      </c>
      <c r="T12" s="65">
        <f t="shared" si="4"/>
        <v>6</v>
      </c>
      <c r="U12" s="8"/>
      <c r="V12" s="86">
        <f t="shared" si="5"/>
        <v>43039994</v>
      </c>
      <c r="W12" s="86">
        <f t="shared" si="6"/>
        <v>5</v>
      </c>
      <c r="X12" s="86">
        <f t="shared" si="7"/>
        <v>85167988</v>
      </c>
      <c r="Y12" s="86">
        <f t="shared" si="8"/>
        <v>6</v>
      </c>
    </row>
    <row r="13" spans="1:25" ht="18.75" customHeight="1">
      <c r="A13" s="39">
        <v>121</v>
      </c>
      <c r="B13" s="40" t="s">
        <v>428</v>
      </c>
      <c r="C13" s="48" t="s">
        <v>429</v>
      </c>
      <c r="D13" s="160">
        <v>0.46875</v>
      </c>
      <c r="E13" s="32">
        <v>313</v>
      </c>
      <c r="F13" s="32">
        <v>112</v>
      </c>
      <c r="G13" s="42">
        <f aca="true" t="shared" si="9" ref="G13:G28">IF(SUM(E13,F13)&gt;0,SUM(E13,F13),"")</f>
        <v>425</v>
      </c>
      <c r="H13" s="34">
        <v>7</v>
      </c>
      <c r="I13" s="61">
        <f t="shared" si="1"/>
        <v>7</v>
      </c>
      <c r="J13" s="36"/>
      <c r="K13" s="403"/>
      <c r="L13" s="32"/>
      <c r="M13" s="42"/>
      <c r="N13" s="93"/>
      <c r="O13" s="407"/>
      <c r="P13" s="66">
        <f t="shared" si="3"/>
      </c>
      <c r="Q13" s="67">
        <f t="shared" si="3"/>
      </c>
      <c r="R13" s="64">
        <f t="shared" si="3"/>
      </c>
      <c r="S13" s="37">
        <f t="shared" si="3"/>
      </c>
      <c r="T13" s="65">
        <f t="shared" si="4"/>
      </c>
      <c r="V13" s="87">
        <f t="shared" si="5"/>
        <v>42611993</v>
      </c>
      <c r="W13" s="87">
        <f t="shared" si="6"/>
        <v>7</v>
      </c>
      <c r="X13" s="87">
        <f t="shared" si="7"/>
      </c>
      <c r="Y13" s="87">
        <f t="shared" si="8"/>
      </c>
    </row>
    <row r="14" spans="1:25" ht="18.75" customHeight="1">
      <c r="A14" s="39">
        <v>123</v>
      </c>
      <c r="B14" s="40" t="s">
        <v>430</v>
      </c>
      <c r="C14" s="48" t="s">
        <v>431</v>
      </c>
      <c r="D14" s="160">
        <v>0.5</v>
      </c>
      <c r="E14" s="32">
        <v>307</v>
      </c>
      <c r="F14" s="32">
        <v>107</v>
      </c>
      <c r="G14" s="42">
        <f t="shared" si="9"/>
        <v>414</v>
      </c>
      <c r="H14" s="34">
        <v>12</v>
      </c>
      <c r="I14" s="35">
        <f aca="true" t="shared" si="10" ref="I14:I28">IF(W14&gt;0,W14,"")</f>
        <v>8</v>
      </c>
      <c r="J14" s="43"/>
      <c r="K14" s="403"/>
      <c r="L14" s="32"/>
      <c r="M14" s="42">
        <f aca="true" t="shared" si="11" ref="M14:M28">IF(SUM(K14,L14)&gt;0,SUM(K14,L14),"")</f>
      </c>
      <c r="N14" s="93"/>
      <c r="O14" s="406"/>
      <c r="P14" s="66">
        <f aca="true" t="shared" si="12" ref="P14:P28">IF(AND(ISNUMBER(E14),ISNUMBER(K14)),SUM(E14,K14),"")</f>
      </c>
      <c r="Q14" s="67">
        <f aca="true" t="shared" si="13" ref="Q14:Q28">IF(AND(ISNUMBER(F14),ISNUMBER(L14)),SUM(F14,L14),"")</f>
      </c>
      <c r="R14" s="64">
        <f aca="true" t="shared" si="14" ref="R14:R28">IF(AND(ISNUMBER(G14),ISNUMBER(M14)),SUM(G14,M14),"")</f>
      </c>
      <c r="S14" s="37">
        <f aca="true" t="shared" si="15" ref="S14:S28">IF(AND(ISNUMBER(H14),ISNUMBER(N14)),SUM(H14,N14),"")</f>
      </c>
      <c r="T14" s="65">
        <f aca="true" t="shared" si="16" ref="T14:T28">IF(Y14&gt;0,Y14,"")</f>
      </c>
      <c r="V14" s="87">
        <f t="shared" si="5"/>
        <v>41506988</v>
      </c>
      <c r="W14" s="87">
        <f t="shared" si="6"/>
        <v>8</v>
      </c>
      <c r="X14" s="87">
        <f t="shared" si="7"/>
      </c>
      <c r="Y14" s="87">
        <f t="shared" si="8"/>
      </c>
    </row>
    <row r="15" spans="1:25" ht="18.75" customHeight="1">
      <c r="A15" s="39">
        <v>124</v>
      </c>
      <c r="B15" s="163" t="s">
        <v>432</v>
      </c>
      <c r="C15" s="165" t="s">
        <v>429</v>
      </c>
      <c r="D15" s="160"/>
      <c r="E15" s="32">
        <v>299</v>
      </c>
      <c r="F15" s="32">
        <v>114</v>
      </c>
      <c r="G15" s="42">
        <f t="shared" si="9"/>
        <v>413</v>
      </c>
      <c r="H15" s="34">
        <v>7</v>
      </c>
      <c r="I15" s="61">
        <f t="shared" si="10"/>
        <v>9</v>
      </c>
      <c r="J15" s="43"/>
      <c r="K15" s="403"/>
      <c r="L15" s="32"/>
      <c r="M15" s="42">
        <f t="shared" si="11"/>
      </c>
      <c r="N15" s="93"/>
      <c r="O15" s="407"/>
      <c r="P15" s="66">
        <f t="shared" si="12"/>
      </c>
      <c r="Q15" s="67">
        <f t="shared" si="13"/>
      </c>
      <c r="R15" s="64">
        <f t="shared" si="14"/>
      </c>
      <c r="S15" s="37">
        <f t="shared" si="15"/>
      </c>
      <c r="T15" s="65">
        <f t="shared" si="16"/>
      </c>
      <c r="V15" s="87">
        <f t="shared" si="5"/>
        <v>41413993</v>
      </c>
      <c r="W15" s="87">
        <f t="shared" si="6"/>
        <v>9</v>
      </c>
      <c r="X15" s="87">
        <f t="shared" si="7"/>
      </c>
      <c r="Y15" s="87">
        <f t="shared" si="8"/>
      </c>
    </row>
    <row r="16" spans="1:25" ht="18.75" customHeight="1">
      <c r="A16" s="39">
        <v>127</v>
      </c>
      <c r="B16" s="40" t="s">
        <v>435</v>
      </c>
      <c r="C16" s="46" t="s">
        <v>235</v>
      </c>
      <c r="D16" s="160">
        <v>0.5625</v>
      </c>
      <c r="E16" s="32">
        <v>295</v>
      </c>
      <c r="F16" s="32">
        <v>115</v>
      </c>
      <c r="G16" s="42">
        <f t="shared" si="9"/>
        <v>410</v>
      </c>
      <c r="H16" s="34">
        <v>12</v>
      </c>
      <c r="I16" s="61">
        <f t="shared" si="10"/>
        <v>10</v>
      </c>
      <c r="J16" s="43"/>
      <c r="K16" s="403"/>
      <c r="L16" s="32"/>
      <c r="M16" s="42">
        <f t="shared" si="11"/>
      </c>
      <c r="N16" s="93"/>
      <c r="O16" s="407"/>
      <c r="P16" s="66">
        <f t="shared" si="12"/>
      </c>
      <c r="Q16" s="67">
        <f t="shared" si="13"/>
      </c>
      <c r="R16" s="64">
        <f t="shared" si="14"/>
      </c>
      <c r="S16" s="37">
        <f t="shared" si="15"/>
      </c>
      <c r="T16" s="65">
        <f t="shared" si="16"/>
      </c>
      <c r="V16" s="87">
        <f t="shared" si="5"/>
        <v>41114988</v>
      </c>
      <c r="W16" s="87">
        <f t="shared" si="6"/>
        <v>10</v>
      </c>
      <c r="X16" s="87">
        <f t="shared" si="7"/>
      </c>
      <c r="Y16" s="87">
        <f t="shared" si="8"/>
      </c>
    </row>
    <row r="17" spans="1:25" ht="18.75" customHeight="1">
      <c r="A17" s="39">
        <v>130</v>
      </c>
      <c r="B17" s="40" t="s">
        <v>438</v>
      </c>
      <c r="C17" s="46" t="s">
        <v>310</v>
      </c>
      <c r="D17" s="160"/>
      <c r="E17" s="32">
        <v>280</v>
      </c>
      <c r="F17" s="32">
        <v>129</v>
      </c>
      <c r="G17" s="42">
        <f t="shared" si="9"/>
        <v>409</v>
      </c>
      <c r="H17" s="34">
        <v>5</v>
      </c>
      <c r="I17" s="61">
        <f t="shared" si="10"/>
        <v>11</v>
      </c>
      <c r="J17" s="43"/>
      <c r="K17" s="403"/>
      <c r="L17" s="32"/>
      <c r="M17" s="42">
        <f t="shared" si="11"/>
      </c>
      <c r="N17" s="93"/>
      <c r="O17" s="407"/>
      <c r="P17" s="66">
        <f t="shared" si="12"/>
      </c>
      <c r="Q17" s="67">
        <f t="shared" si="13"/>
      </c>
      <c r="R17" s="64">
        <f t="shared" si="14"/>
      </c>
      <c r="S17" s="37">
        <f t="shared" si="15"/>
      </c>
      <c r="T17" s="65">
        <f t="shared" si="16"/>
      </c>
      <c r="V17" s="87">
        <f t="shared" si="5"/>
        <v>41028995</v>
      </c>
      <c r="W17" s="87">
        <f t="shared" si="6"/>
        <v>11</v>
      </c>
      <c r="X17" s="87">
        <f t="shared" si="7"/>
      </c>
      <c r="Y17" s="87">
        <f t="shared" si="8"/>
      </c>
    </row>
    <row r="18" spans="1:25" ht="18.75" customHeight="1">
      <c r="A18" s="39">
        <v>134</v>
      </c>
      <c r="B18" s="40" t="s">
        <v>166</v>
      </c>
      <c r="C18" s="41" t="s">
        <v>155</v>
      </c>
      <c r="D18" s="160"/>
      <c r="E18" s="32">
        <v>275</v>
      </c>
      <c r="F18" s="32">
        <v>130</v>
      </c>
      <c r="G18" s="42">
        <f t="shared" si="9"/>
        <v>405</v>
      </c>
      <c r="H18" s="34">
        <v>7</v>
      </c>
      <c r="I18" s="61">
        <f t="shared" si="10"/>
        <v>12</v>
      </c>
      <c r="J18" s="43"/>
      <c r="K18" s="403"/>
      <c r="L18" s="32"/>
      <c r="M18" s="42">
        <f t="shared" si="11"/>
      </c>
      <c r="N18" s="93"/>
      <c r="O18" s="407"/>
      <c r="P18" s="66">
        <f t="shared" si="12"/>
      </c>
      <c r="Q18" s="67">
        <f t="shared" si="13"/>
      </c>
      <c r="R18" s="64">
        <f t="shared" si="14"/>
      </c>
      <c r="S18" s="37">
        <f t="shared" si="15"/>
      </c>
      <c r="T18" s="65">
        <f t="shared" si="16"/>
      </c>
      <c r="V18" s="87">
        <f t="shared" si="5"/>
        <v>40629993</v>
      </c>
      <c r="W18" s="87">
        <f t="shared" si="6"/>
        <v>12</v>
      </c>
      <c r="X18" s="87">
        <f t="shared" si="7"/>
      </c>
      <c r="Y18" s="87">
        <f t="shared" si="8"/>
      </c>
    </row>
    <row r="19" spans="1:25" ht="18.75" customHeight="1">
      <c r="A19" s="39">
        <v>125</v>
      </c>
      <c r="B19" s="40" t="s">
        <v>433</v>
      </c>
      <c r="C19" s="48" t="s">
        <v>429</v>
      </c>
      <c r="D19" s="160">
        <v>0.53125</v>
      </c>
      <c r="E19" s="32">
        <v>286</v>
      </c>
      <c r="F19" s="32">
        <v>116</v>
      </c>
      <c r="G19" s="42">
        <f t="shared" si="9"/>
        <v>402</v>
      </c>
      <c r="H19" s="34">
        <v>10</v>
      </c>
      <c r="I19" s="61">
        <f t="shared" si="10"/>
        <v>13</v>
      </c>
      <c r="J19" s="43"/>
      <c r="K19" s="403"/>
      <c r="L19" s="32"/>
      <c r="M19" s="42">
        <f t="shared" si="11"/>
      </c>
      <c r="N19" s="93"/>
      <c r="O19" s="407"/>
      <c r="P19" s="66">
        <f t="shared" si="12"/>
      </c>
      <c r="Q19" s="67">
        <f t="shared" si="13"/>
      </c>
      <c r="R19" s="64">
        <f t="shared" si="14"/>
      </c>
      <c r="S19" s="37">
        <f t="shared" si="15"/>
      </c>
      <c r="T19" s="65">
        <f t="shared" si="16"/>
      </c>
      <c r="V19" s="87">
        <f t="shared" si="5"/>
        <v>40315990</v>
      </c>
      <c r="W19" s="87">
        <f t="shared" si="6"/>
        <v>13</v>
      </c>
      <c r="X19" s="87">
        <f t="shared" si="7"/>
      </c>
      <c r="Y19" s="87">
        <f t="shared" si="8"/>
      </c>
    </row>
    <row r="20" spans="1:25" ht="18.75" customHeight="1">
      <c r="A20" s="39">
        <v>133</v>
      </c>
      <c r="B20" s="50" t="s">
        <v>441</v>
      </c>
      <c r="C20" s="46" t="s">
        <v>138</v>
      </c>
      <c r="D20" s="160">
        <v>0.65625</v>
      </c>
      <c r="E20" s="32">
        <v>269</v>
      </c>
      <c r="F20" s="32">
        <v>132</v>
      </c>
      <c r="G20" s="42">
        <f t="shared" si="9"/>
        <v>401</v>
      </c>
      <c r="H20" s="88">
        <v>3</v>
      </c>
      <c r="I20" s="61">
        <f t="shared" si="10"/>
        <v>14</v>
      </c>
      <c r="J20" s="43"/>
      <c r="K20" s="403"/>
      <c r="L20" s="32"/>
      <c r="M20" s="42">
        <f t="shared" si="11"/>
      </c>
      <c r="N20" s="404"/>
      <c r="O20" s="407"/>
      <c r="P20" s="66">
        <f t="shared" si="12"/>
      </c>
      <c r="Q20" s="67">
        <f t="shared" si="13"/>
      </c>
      <c r="R20" s="64">
        <f t="shared" si="14"/>
      </c>
      <c r="S20" s="37">
        <f t="shared" si="15"/>
      </c>
      <c r="T20" s="65">
        <f t="shared" si="16"/>
      </c>
      <c r="V20" s="87">
        <f t="shared" si="5"/>
        <v>40231997</v>
      </c>
      <c r="W20" s="87">
        <f t="shared" si="6"/>
        <v>14</v>
      </c>
      <c r="X20" s="87">
        <f t="shared" si="7"/>
      </c>
      <c r="Y20" s="87">
        <f t="shared" si="8"/>
      </c>
    </row>
    <row r="21" spans="1:25" ht="18.75" customHeight="1">
      <c r="A21" s="39">
        <v>119</v>
      </c>
      <c r="B21" s="50" t="s">
        <v>426</v>
      </c>
      <c r="C21" s="46" t="s">
        <v>161</v>
      </c>
      <c r="D21" s="160">
        <v>0.4375</v>
      </c>
      <c r="E21" s="32">
        <v>284</v>
      </c>
      <c r="F21" s="32">
        <v>116</v>
      </c>
      <c r="G21" s="42">
        <f t="shared" si="9"/>
        <v>400</v>
      </c>
      <c r="H21" s="34">
        <v>10</v>
      </c>
      <c r="I21" s="61">
        <f t="shared" si="10"/>
        <v>15</v>
      </c>
      <c r="J21" s="43"/>
      <c r="K21" s="403"/>
      <c r="L21" s="32"/>
      <c r="M21" s="42">
        <f t="shared" si="11"/>
      </c>
      <c r="N21" s="93"/>
      <c r="O21" s="407"/>
      <c r="P21" s="66">
        <f t="shared" si="12"/>
      </c>
      <c r="Q21" s="67">
        <f t="shared" si="13"/>
      </c>
      <c r="R21" s="64">
        <f t="shared" si="14"/>
      </c>
      <c r="S21" s="37">
        <f t="shared" si="15"/>
      </c>
      <c r="T21" s="65">
        <f t="shared" si="16"/>
      </c>
      <c r="V21" s="87">
        <f t="shared" si="5"/>
        <v>40115990</v>
      </c>
      <c r="W21" s="87">
        <f t="shared" si="6"/>
        <v>15</v>
      </c>
      <c r="X21" s="87">
        <f t="shared" si="7"/>
      </c>
      <c r="Y21" s="87">
        <f t="shared" si="8"/>
      </c>
    </row>
    <row r="22" spans="1:25" ht="18.75" customHeight="1">
      <c r="A22" s="39">
        <v>116</v>
      </c>
      <c r="B22" s="50" t="s">
        <v>422</v>
      </c>
      <c r="C22" s="46" t="s">
        <v>423</v>
      </c>
      <c r="D22" s="160"/>
      <c r="E22" s="32">
        <v>267</v>
      </c>
      <c r="F22" s="32">
        <v>127</v>
      </c>
      <c r="G22" s="42">
        <f t="shared" si="9"/>
        <v>394</v>
      </c>
      <c r="H22" s="34">
        <v>12</v>
      </c>
      <c r="I22" s="61">
        <f t="shared" si="10"/>
        <v>16</v>
      </c>
      <c r="J22" s="43"/>
      <c r="K22" s="403"/>
      <c r="L22" s="32"/>
      <c r="M22" s="42">
        <f t="shared" si="11"/>
      </c>
      <c r="N22" s="93"/>
      <c r="O22" s="407"/>
      <c r="P22" s="66">
        <f t="shared" si="12"/>
      </c>
      <c r="Q22" s="67">
        <f t="shared" si="13"/>
      </c>
      <c r="R22" s="64">
        <f t="shared" si="14"/>
      </c>
      <c r="S22" s="37">
        <f t="shared" si="15"/>
      </c>
      <c r="T22" s="65">
        <f t="shared" si="16"/>
      </c>
      <c r="V22" s="87">
        <f t="shared" si="5"/>
        <v>39526988</v>
      </c>
      <c r="W22" s="87">
        <f t="shared" si="6"/>
        <v>16</v>
      </c>
      <c r="X22" s="87">
        <f t="shared" si="7"/>
      </c>
      <c r="Y22" s="87">
        <f t="shared" si="8"/>
      </c>
    </row>
    <row r="23" spans="1:25" ht="18.75" customHeight="1">
      <c r="A23" s="39">
        <v>120</v>
      </c>
      <c r="B23" s="40" t="s">
        <v>427</v>
      </c>
      <c r="C23" s="48" t="s">
        <v>154</v>
      </c>
      <c r="D23" s="160"/>
      <c r="E23" s="32">
        <v>273</v>
      </c>
      <c r="F23" s="32">
        <v>116</v>
      </c>
      <c r="G23" s="42">
        <f t="shared" si="9"/>
        <v>389</v>
      </c>
      <c r="H23" s="34">
        <v>8</v>
      </c>
      <c r="I23" s="61">
        <f t="shared" si="10"/>
        <v>17</v>
      </c>
      <c r="J23" s="36"/>
      <c r="K23" s="403"/>
      <c r="L23" s="32"/>
      <c r="M23" s="42">
        <f t="shared" si="11"/>
      </c>
      <c r="N23" s="93"/>
      <c r="O23" s="407"/>
      <c r="P23" s="66">
        <f t="shared" si="12"/>
      </c>
      <c r="Q23" s="67">
        <f t="shared" si="13"/>
      </c>
      <c r="R23" s="64">
        <f t="shared" si="14"/>
      </c>
      <c r="S23" s="37">
        <f t="shared" si="15"/>
      </c>
      <c r="T23" s="65">
        <f t="shared" si="16"/>
      </c>
      <c r="U23" s="8"/>
      <c r="V23" s="86">
        <f t="shared" si="5"/>
        <v>39015992</v>
      </c>
      <c r="W23" s="86">
        <f t="shared" si="6"/>
        <v>17</v>
      </c>
      <c r="X23" s="86">
        <f t="shared" si="7"/>
      </c>
      <c r="Y23" s="86">
        <f t="shared" si="8"/>
      </c>
    </row>
    <row r="24" spans="1:25" ht="18.75" customHeight="1">
      <c r="A24" s="39">
        <v>132</v>
      </c>
      <c r="B24" s="170" t="s">
        <v>440</v>
      </c>
      <c r="C24" s="171" t="s">
        <v>138</v>
      </c>
      <c r="D24" s="160"/>
      <c r="E24" s="32">
        <v>270</v>
      </c>
      <c r="F24" s="32">
        <v>116</v>
      </c>
      <c r="G24" s="42">
        <f t="shared" si="9"/>
        <v>386</v>
      </c>
      <c r="H24" s="34">
        <v>9</v>
      </c>
      <c r="I24" s="61">
        <f t="shared" si="10"/>
        <v>18</v>
      </c>
      <c r="J24" s="43"/>
      <c r="K24" s="403"/>
      <c r="L24" s="32"/>
      <c r="M24" s="42">
        <f t="shared" si="11"/>
      </c>
      <c r="N24" s="93"/>
      <c r="O24" s="407"/>
      <c r="P24" s="66">
        <f t="shared" si="12"/>
      </c>
      <c r="Q24" s="67">
        <f t="shared" si="13"/>
      </c>
      <c r="R24" s="64">
        <f t="shared" si="14"/>
      </c>
      <c r="S24" s="37">
        <f t="shared" si="15"/>
      </c>
      <c r="T24" s="65">
        <f t="shared" si="16"/>
      </c>
      <c r="V24" s="87">
        <f t="shared" si="5"/>
        <v>38715991</v>
      </c>
      <c r="W24" s="87">
        <f t="shared" si="6"/>
        <v>18</v>
      </c>
      <c r="X24" s="87">
        <f t="shared" si="7"/>
      </c>
      <c r="Y24" s="87">
        <f t="shared" si="8"/>
      </c>
    </row>
    <row r="25" spans="1:25" ht="18.75" customHeight="1">
      <c r="A25" s="39">
        <v>117</v>
      </c>
      <c r="B25" s="40" t="s">
        <v>424</v>
      </c>
      <c r="C25" s="46" t="s">
        <v>136</v>
      </c>
      <c r="D25" s="160">
        <v>0.40625</v>
      </c>
      <c r="E25" s="32">
        <v>277</v>
      </c>
      <c r="F25" s="32">
        <v>98</v>
      </c>
      <c r="G25" s="42">
        <f t="shared" si="9"/>
        <v>375</v>
      </c>
      <c r="H25" s="34">
        <v>15</v>
      </c>
      <c r="I25" s="61">
        <f t="shared" si="10"/>
        <v>19</v>
      </c>
      <c r="J25" s="43"/>
      <c r="K25" s="403"/>
      <c r="L25" s="32"/>
      <c r="M25" s="42">
        <f t="shared" si="11"/>
      </c>
      <c r="N25" s="93"/>
      <c r="O25" s="407"/>
      <c r="P25" s="66">
        <f t="shared" si="12"/>
      </c>
      <c r="Q25" s="67">
        <f t="shared" si="13"/>
      </c>
      <c r="R25" s="64">
        <f t="shared" si="14"/>
      </c>
      <c r="S25" s="37">
        <f t="shared" si="15"/>
      </c>
      <c r="T25" s="65">
        <f t="shared" si="16"/>
      </c>
      <c r="V25" s="87">
        <f t="shared" si="5"/>
        <v>37597985</v>
      </c>
      <c r="W25" s="87">
        <f t="shared" si="6"/>
        <v>19</v>
      </c>
      <c r="X25" s="87">
        <f t="shared" si="7"/>
      </c>
      <c r="Y25" s="87">
        <f t="shared" si="8"/>
      </c>
    </row>
    <row r="26" spans="1:25" ht="18.75" customHeight="1">
      <c r="A26" s="39">
        <v>122</v>
      </c>
      <c r="B26" s="40" t="s">
        <v>562</v>
      </c>
      <c r="C26" s="41" t="s">
        <v>79</v>
      </c>
      <c r="D26" s="160"/>
      <c r="E26" s="32">
        <v>268</v>
      </c>
      <c r="F26" s="32">
        <v>104</v>
      </c>
      <c r="G26" s="42">
        <f t="shared" si="9"/>
        <v>372</v>
      </c>
      <c r="H26" s="34">
        <v>12</v>
      </c>
      <c r="I26" s="61">
        <f t="shared" si="10"/>
        <v>20</v>
      </c>
      <c r="J26" s="43"/>
      <c r="K26" s="403"/>
      <c r="L26" s="32"/>
      <c r="M26" s="42">
        <f t="shared" si="11"/>
      </c>
      <c r="N26" s="93"/>
      <c r="O26" s="407"/>
      <c r="P26" s="66">
        <f t="shared" si="12"/>
      </c>
      <c r="Q26" s="67">
        <f t="shared" si="13"/>
      </c>
      <c r="R26" s="64">
        <f t="shared" si="14"/>
      </c>
      <c r="S26" s="37">
        <f t="shared" si="15"/>
      </c>
      <c r="T26" s="65">
        <f t="shared" si="16"/>
      </c>
      <c r="V26" s="87">
        <f t="shared" si="5"/>
        <v>37303988</v>
      </c>
      <c r="W26" s="87">
        <f t="shared" si="6"/>
        <v>20</v>
      </c>
      <c r="X26" s="87">
        <f t="shared" si="7"/>
      </c>
      <c r="Y26" s="87">
        <f t="shared" si="8"/>
      </c>
    </row>
    <row r="27" spans="1:25" ht="18.75" customHeight="1">
      <c r="A27" s="39">
        <v>131</v>
      </c>
      <c r="B27" s="163" t="s">
        <v>439</v>
      </c>
      <c r="C27" s="46" t="s">
        <v>325</v>
      </c>
      <c r="D27" s="160">
        <v>0.625</v>
      </c>
      <c r="E27" s="32">
        <v>266</v>
      </c>
      <c r="F27" s="32">
        <v>105</v>
      </c>
      <c r="G27" s="42">
        <f t="shared" si="9"/>
        <v>371</v>
      </c>
      <c r="H27" s="34">
        <v>13</v>
      </c>
      <c r="I27" s="61">
        <f t="shared" si="10"/>
        <v>21</v>
      </c>
      <c r="J27" s="43"/>
      <c r="K27" s="403"/>
      <c r="L27" s="32"/>
      <c r="M27" s="42">
        <f t="shared" si="11"/>
      </c>
      <c r="N27" s="93"/>
      <c r="O27" s="407"/>
      <c r="P27" s="66">
        <f t="shared" si="12"/>
      </c>
      <c r="Q27" s="67">
        <f t="shared" si="13"/>
      </c>
      <c r="R27" s="64">
        <f t="shared" si="14"/>
      </c>
      <c r="S27" s="37">
        <f t="shared" si="15"/>
      </c>
      <c r="T27" s="65">
        <f t="shared" si="16"/>
      </c>
      <c r="V27" s="87">
        <f t="shared" si="5"/>
        <v>37204987</v>
      </c>
      <c r="W27" s="87">
        <f t="shared" si="6"/>
        <v>21</v>
      </c>
      <c r="X27" s="87">
        <f t="shared" si="7"/>
      </c>
      <c r="Y27" s="87">
        <f t="shared" si="8"/>
      </c>
    </row>
    <row r="28" spans="1:25" s="8" customFormat="1" ht="18.75" customHeight="1">
      <c r="A28" s="52">
        <v>128</v>
      </c>
      <c r="B28" s="95" t="s">
        <v>436</v>
      </c>
      <c r="C28" s="96" t="s">
        <v>149</v>
      </c>
      <c r="D28" s="161"/>
      <c r="E28" s="89"/>
      <c r="F28" s="54"/>
      <c r="G28" s="71">
        <f t="shared" si="9"/>
      </c>
      <c r="H28" s="90"/>
      <c r="I28" s="72">
        <f t="shared" si="10"/>
      </c>
      <c r="J28" s="43"/>
      <c r="K28" s="89"/>
      <c r="L28" s="54"/>
      <c r="M28" s="71">
        <f t="shared" si="11"/>
      </c>
      <c r="N28" s="409"/>
      <c r="O28" s="408"/>
      <c r="P28" s="70">
        <f t="shared" si="12"/>
      </c>
      <c r="Q28" s="73">
        <f t="shared" si="13"/>
      </c>
      <c r="R28" s="74">
        <f t="shared" si="14"/>
      </c>
      <c r="S28" s="58">
        <f t="shared" si="15"/>
      </c>
      <c r="T28" s="75">
        <f t="shared" si="16"/>
      </c>
      <c r="U28" s="5"/>
      <c r="V28" s="87">
        <f t="shared" si="5"/>
      </c>
      <c r="W28" s="87">
        <f t="shared" si="6"/>
      </c>
      <c r="X28" s="87">
        <f t="shared" si="7"/>
      </c>
      <c r="Y28" s="87">
        <f t="shared" si="8"/>
      </c>
    </row>
    <row r="29" spans="16:20" ht="12.75">
      <c r="P29" s="5"/>
      <c r="Q29" s="5"/>
      <c r="R29" s="5"/>
      <c r="T29" s="5"/>
    </row>
    <row r="30" spans="16:20" ht="12.75">
      <c r="P30" s="5"/>
      <c r="Q30" s="5"/>
      <c r="R30" s="5"/>
      <c r="T30" s="5"/>
    </row>
  </sheetData>
  <sheetProtection/>
  <conditionalFormatting sqref="I7:I28 O7:O28">
    <cfRule type="cellIs" priority="7" dxfId="1" operator="between" stopIfTrue="1">
      <formula>1</formula>
      <formula>6</formula>
    </cfRule>
    <cfRule type="cellIs" priority="8" dxfId="35" operator="greaterThanOrEqual" stopIfTrue="1">
      <formula>7</formula>
    </cfRule>
  </conditionalFormatting>
  <conditionalFormatting sqref="T7:T28">
    <cfRule type="cellIs" priority="9" dxfId="36" operator="between" stopIfTrue="1">
      <formula>1</formula>
      <formula>3</formula>
    </cfRule>
    <cfRule type="cellIs" priority="10" dxfId="35" operator="between" stopIfTrue="1">
      <formula>4</formula>
      <formula>6</formula>
    </cfRule>
    <cfRule type="cellIs" priority="11" dxfId="2" operator="greaterThanOrEqual" stopIfTrue="1">
      <formula>7</formula>
    </cfRule>
  </conditionalFormatting>
  <conditionalFormatting sqref="G7:G28 M8:M28">
    <cfRule type="cellIs" priority="15" dxfId="35" operator="lessThan" stopIfTrue="1">
      <formula>400</formula>
    </cfRule>
    <cfRule type="cellIs" priority="16" dxfId="1" operator="between" stopIfTrue="1">
      <formula>400</formula>
      <formula>449</formula>
    </cfRule>
    <cfRule type="cellIs" priority="17" dxfId="6" operator="greaterThan" stopIfTrue="1">
      <formula>450</formula>
    </cfRule>
  </conditionalFormatting>
  <conditionalFormatting sqref="S7:S28 H7:H28 N7:N28">
    <cfRule type="cellIs" priority="18" dxfId="6" operator="equal" stopIfTrue="1">
      <formula>0</formula>
    </cfRule>
  </conditionalFormatting>
  <conditionalFormatting sqref="E7:E28 K7:K28">
    <cfRule type="cellIs" priority="19" dxfId="6" operator="greaterThanOrEqual" stopIfTrue="1">
      <formula>300</formula>
    </cfRule>
    <cfRule type="cellIs" priority="20" dxfId="1" operator="greaterThanOrEqual" stopIfTrue="1">
      <formula>275</formula>
    </cfRule>
  </conditionalFormatting>
  <conditionalFormatting sqref="F7:F28 L7:L28">
    <cfRule type="cellIs" priority="21" dxfId="6" operator="greaterThanOrEqual" stopIfTrue="1">
      <formula>150</formula>
    </cfRule>
    <cfRule type="cellIs" priority="22" dxfId="1" operator="greaterThanOrEqual" stopIfTrue="1">
      <formula>125</formula>
    </cfRule>
  </conditionalFormatting>
  <conditionalFormatting sqref="R7:R28">
    <cfRule type="cellIs" priority="25" dxfId="6" operator="greaterThanOrEqual" stopIfTrue="1">
      <formula>900</formula>
    </cfRule>
    <cfRule type="cellIs" priority="26" dxfId="1" operator="greaterThanOrEqual" stopIfTrue="1">
      <formula>800</formula>
    </cfRule>
  </conditionalFormatting>
  <conditionalFormatting sqref="Q7:Q28">
    <cfRule type="cellIs" priority="27" dxfId="6" operator="greaterThanOrEqual" stopIfTrue="1">
      <formula>300</formula>
    </cfRule>
    <cfRule type="cellIs" priority="28" dxfId="1" operator="greaterThanOrEqual" stopIfTrue="1">
      <formula>250</formula>
    </cfRule>
  </conditionalFormatting>
  <conditionalFormatting sqref="P7:P28">
    <cfRule type="cellIs" priority="29" dxfId="6" operator="greaterThanOrEqual" stopIfTrue="1">
      <formula>600</formula>
    </cfRule>
    <cfRule type="cellIs" priority="30" dxfId="1" operator="greaterThanOrEqual" stopIfTrue="1">
      <formula>550</formula>
    </cfRule>
  </conditionalFormatting>
  <conditionalFormatting sqref="M7">
    <cfRule type="cellIs" priority="50" dxfId="35" operator="lessThan" stopIfTrue="1">
      <formula>400</formula>
    </cfRule>
    <cfRule type="cellIs" priority="51" dxfId="1" operator="between" stopIfTrue="1">
      <formula>400</formula>
      <formula>449</formula>
    </cfRule>
    <cfRule type="cellIs" priority="52" dxfId="6" operator="greaterThanOrEqual" stopIfTrue="1">
      <formula>450</formula>
    </cfRule>
  </conditionalFormatting>
  <printOptions/>
  <pageMargins left="0.45" right="0.46" top="0.48" bottom="0.49" header="0.4921259845" footer="0.4921259845"/>
  <pageSetup horizontalDpi="300" verticalDpi="300" orientation="landscape" paperSize="9" r:id="rId1"/>
  <headerFooter alignWithMargins="0">
    <oddFooter>&amp;L&amp;8&amp;F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">
      <selection activeCell="Z15" sqref="Z15"/>
    </sheetView>
  </sheetViews>
  <sheetFormatPr defaultColWidth="11.421875" defaultRowHeight="12.75"/>
  <cols>
    <col min="1" max="1" width="3.421875" style="6" customWidth="1"/>
    <col min="2" max="2" width="24.421875" style="5" customWidth="1"/>
    <col min="3" max="3" width="20.28125" style="5" customWidth="1"/>
    <col min="4" max="4" width="4.57421875" style="6" customWidth="1"/>
    <col min="5" max="7" width="5.8515625" style="6" customWidth="1"/>
    <col min="8" max="9" width="3.8515625" style="6" customWidth="1"/>
    <col min="10" max="10" width="0.9921875" style="6" customWidth="1"/>
    <col min="11" max="13" width="6.28125" style="6" customWidth="1"/>
    <col min="14" max="14" width="4.00390625" style="6" customWidth="1"/>
    <col min="15" max="15" width="0.9921875" style="6" customWidth="1"/>
    <col min="16" max="18" width="8.421875" style="6" customWidth="1"/>
    <col min="19" max="19" width="4.57421875" style="6" customWidth="1"/>
    <col min="20" max="20" width="4.7109375" style="6" customWidth="1"/>
    <col min="21" max="21" width="3.7109375" style="5" customWidth="1"/>
    <col min="22" max="22" width="0" style="5" hidden="1" customWidth="1"/>
    <col min="23" max="23" width="5.7109375" style="5" hidden="1" customWidth="1"/>
    <col min="24" max="24" width="0" style="5" hidden="1" customWidth="1"/>
    <col min="25" max="25" width="5.7109375" style="5" hidden="1" customWidth="1"/>
    <col min="26" max="16384" width="11.421875" style="5" customWidth="1"/>
  </cols>
  <sheetData>
    <row r="1" spans="1:21" ht="24" customHeight="1">
      <c r="A1" s="1" t="s">
        <v>213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</row>
    <row r="2" ht="15.75" customHeight="1"/>
    <row r="3" spans="1:14" s="8" customFormat="1" ht="15.75" customHeight="1">
      <c r="A3" s="7" t="s">
        <v>214</v>
      </c>
      <c r="D3" s="9" t="s">
        <v>196</v>
      </c>
      <c r="E3" s="9"/>
      <c r="F3" s="9"/>
      <c r="G3" s="9"/>
      <c r="H3" s="9"/>
      <c r="I3" s="9"/>
      <c r="J3" s="9"/>
      <c r="K3" s="7" t="s">
        <v>0</v>
      </c>
      <c r="L3" s="9"/>
      <c r="M3" s="9"/>
      <c r="N3" s="9"/>
    </row>
    <row r="4" ht="15.75" customHeight="1"/>
    <row r="5" spans="1:20" s="8" customFormat="1" ht="18.75" customHeight="1">
      <c r="A5" s="10" t="s">
        <v>127</v>
      </c>
      <c r="B5" s="11"/>
      <c r="C5" s="12"/>
      <c r="D5" s="13" t="s">
        <v>19</v>
      </c>
      <c r="E5" s="14"/>
      <c r="F5" s="14"/>
      <c r="G5" s="14"/>
      <c r="H5" s="14"/>
      <c r="I5" s="15"/>
      <c r="J5" s="16"/>
      <c r="K5" s="13" t="s">
        <v>86</v>
      </c>
      <c r="L5" s="14"/>
      <c r="M5" s="14"/>
      <c r="N5" s="17"/>
      <c r="O5" s="18"/>
      <c r="P5" s="13" t="s">
        <v>2</v>
      </c>
      <c r="Q5" s="14"/>
      <c r="R5" s="14"/>
      <c r="S5" s="14"/>
      <c r="T5" s="17"/>
    </row>
    <row r="6" spans="1:25" s="27" customFormat="1" ht="18.75" customHeight="1">
      <c r="A6" s="19" t="s">
        <v>3</v>
      </c>
      <c r="B6" s="20" t="s">
        <v>4</v>
      </c>
      <c r="C6" s="21" t="s">
        <v>5</v>
      </c>
      <c r="D6" s="60" t="s">
        <v>6</v>
      </c>
      <c r="E6" s="23" t="s">
        <v>7</v>
      </c>
      <c r="F6" s="23" t="s">
        <v>8</v>
      </c>
      <c r="G6" s="23" t="s">
        <v>9</v>
      </c>
      <c r="H6" s="23" t="s">
        <v>10</v>
      </c>
      <c r="I6" s="24" t="s">
        <v>11</v>
      </c>
      <c r="J6" s="25"/>
      <c r="K6" s="23" t="s">
        <v>7</v>
      </c>
      <c r="L6" s="23" t="s">
        <v>8</v>
      </c>
      <c r="M6" s="23" t="s">
        <v>9</v>
      </c>
      <c r="N6" s="24" t="s">
        <v>10</v>
      </c>
      <c r="O6" s="25"/>
      <c r="P6" s="26" t="s">
        <v>7</v>
      </c>
      <c r="Q6" s="23" t="s">
        <v>12</v>
      </c>
      <c r="R6" s="23" t="s">
        <v>13</v>
      </c>
      <c r="S6" s="23" t="s">
        <v>10</v>
      </c>
      <c r="T6" s="24" t="s">
        <v>14</v>
      </c>
      <c r="V6" s="86" t="s">
        <v>77</v>
      </c>
      <c r="W6" s="91"/>
      <c r="X6" s="91"/>
      <c r="Y6" s="91"/>
    </row>
    <row r="7" spans="1:25" s="8" customFormat="1" ht="18.75" customHeight="1">
      <c r="A7" s="28">
        <v>137</v>
      </c>
      <c r="B7" s="29" t="s">
        <v>407</v>
      </c>
      <c r="C7" s="46" t="s">
        <v>408</v>
      </c>
      <c r="D7" s="159">
        <v>0.53125</v>
      </c>
      <c r="E7" s="32">
        <v>274</v>
      </c>
      <c r="F7" s="32">
        <v>122</v>
      </c>
      <c r="G7" s="42">
        <f aca="true" t="shared" si="0" ref="G7:G12">IF(SUM(E7,F7)&gt;0,SUM(E7,F7),"")</f>
        <v>396</v>
      </c>
      <c r="H7" s="34">
        <v>4</v>
      </c>
      <c r="I7" s="35">
        <f aca="true" t="shared" si="1" ref="I7:I12">IF(W7&gt;0,W7,"")</f>
        <v>5</v>
      </c>
      <c r="J7" s="43"/>
      <c r="K7" s="399">
        <v>304</v>
      </c>
      <c r="L7" s="400">
        <v>133</v>
      </c>
      <c r="M7" s="401">
        <f aca="true" t="shared" si="2" ref="M7:M12">IF(SUM(K7,L7)&gt;0,SUM(K7,L7),"")</f>
        <v>437</v>
      </c>
      <c r="N7" s="402">
        <v>4</v>
      </c>
      <c r="O7" s="144"/>
      <c r="P7" s="62">
        <f aca="true" t="shared" si="3" ref="P7:S12">IF(AND(ISNUMBER(E7),ISNUMBER(K7)),SUM(E7,K7),"")</f>
        <v>578</v>
      </c>
      <c r="Q7" s="63">
        <f t="shared" si="3"/>
        <v>255</v>
      </c>
      <c r="R7" s="64">
        <f t="shared" si="3"/>
        <v>833</v>
      </c>
      <c r="S7" s="37">
        <f t="shared" si="3"/>
        <v>8</v>
      </c>
      <c r="T7" s="65">
        <f aca="true" t="shared" si="4" ref="T7:T12">IF(Y7&gt;0,Y7,"")</f>
        <v>1</v>
      </c>
      <c r="U7" s="435" t="s">
        <v>594</v>
      </c>
      <c r="V7" s="87">
        <f aca="true" t="shared" si="5" ref="V7:V28">IF(SUM(G7)&gt;0,100000*G7+1000*F7-H7,"")</f>
        <v>39721996</v>
      </c>
      <c r="W7" s="87">
        <f aca="true" t="shared" si="6" ref="W7:W28">IF(SUM(G7)&gt;0,RANK(V7,$V$7:$V$28,0),"")</f>
        <v>5</v>
      </c>
      <c r="X7" s="87">
        <f aca="true" t="shared" si="7" ref="X7:X28">IF(AND(SUM(Q7)&gt;0,ISNUMBER(S7)),100000*R7+1000*Q7-S7,"")</f>
        <v>83554992</v>
      </c>
      <c r="Y7" s="87">
        <f aca="true" t="shared" si="8" ref="Y7:Y23">IF(AND(SUM(Q7)&gt;0,ISNUMBER(S7)),RANK(X7,$X$7:$X$28,0),"")</f>
        <v>1</v>
      </c>
    </row>
    <row r="8" spans="1:25" ht="18.75" customHeight="1">
      <c r="A8" s="39">
        <v>140</v>
      </c>
      <c r="B8" s="40" t="s">
        <v>417</v>
      </c>
      <c r="C8" s="46" t="s">
        <v>418</v>
      </c>
      <c r="D8" s="160">
        <v>0.65625</v>
      </c>
      <c r="E8" s="32">
        <v>295</v>
      </c>
      <c r="F8" s="32">
        <v>130</v>
      </c>
      <c r="G8" s="42">
        <f t="shared" si="0"/>
        <v>425</v>
      </c>
      <c r="H8" s="34">
        <v>7</v>
      </c>
      <c r="I8" s="61">
        <f t="shared" si="1"/>
        <v>1</v>
      </c>
      <c r="J8" s="43"/>
      <c r="K8" s="403">
        <v>286</v>
      </c>
      <c r="L8" s="32">
        <v>110</v>
      </c>
      <c r="M8" s="42">
        <f t="shared" si="2"/>
        <v>396</v>
      </c>
      <c r="N8" s="93">
        <v>12</v>
      </c>
      <c r="O8" s="398"/>
      <c r="P8" s="66">
        <f t="shared" si="3"/>
        <v>581</v>
      </c>
      <c r="Q8" s="67">
        <f t="shared" si="3"/>
        <v>240</v>
      </c>
      <c r="R8" s="64">
        <f t="shared" si="3"/>
        <v>821</v>
      </c>
      <c r="S8" s="37">
        <f t="shared" si="3"/>
        <v>19</v>
      </c>
      <c r="T8" s="65">
        <f t="shared" si="4"/>
        <v>2</v>
      </c>
      <c r="U8" s="417"/>
      <c r="V8" s="87">
        <f t="shared" si="5"/>
        <v>42629993</v>
      </c>
      <c r="W8" s="87">
        <f t="shared" si="6"/>
        <v>1</v>
      </c>
      <c r="X8" s="87">
        <f t="shared" si="7"/>
        <v>82339981</v>
      </c>
      <c r="Y8" s="87">
        <f t="shared" si="8"/>
        <v>2</v>
      </c>
    </row>
    <row r="9" spans="1:25" ht="18.75" customHeight="1">
      <c r="A9" s="45">
        <v>138</v>
      </c>
      <c r="B9" s="170" t="s">
        <v>403</v>
      </c>
      <c r="C9" s="172" t="s">
        <v>161</v>
      </c>
      <c r="D9" s="160"/>
      <c r="E9" s="32">
        <v>273</v>
      </c>
      <c r="F9" s="32">
        <v>132</v>
      </c>
      <c r="G9" s="42">
        <f t="shared" si="0"/>
        <v>405</v>
      </c>
      <c r="H9" s="34">
        <v>3</v>
      </c>
      <c r="I9" s="61">
        <f t="shared" si="1"/>
        <v>2</v>
      </c>
      <c r="J9" s="43"/>
      <c r="K9" s="403">
        <v>275</v>
      </c>
      <c r="L9" s="32">
        <v>106</v>
      </c>
      <c r="M9" s="42">
        <f t="shared" si="2"/>
        <v>381</v>
      </c>
      <c r="N9" s="93">
        <v>17</v>
      </c>
      <c r="O9" s="398"/>
      <c r="P9" s="66">
        <f t="shared" si="3"/>
        <v>548</v>
      </c>
      <c r="Q9" s="67">
        <f t="shared" si="3"/>
        <v>238</v>
      </c>
      <c r="R9" s="64">
        <f t="shared" si="3"/>
        <v>786</v>
      </c>
      <c r="S9" s="37">
        <f t="shared" si="3"/>
        <v>20</v>
      </c>
      <c r="T9" s="65">
        <f t="shared" si="4"/>
        <v>3</v>
      </c>
      <c r="U9" s="417"/>
      <c r="V9" s="87">
        <f t="shared" si="5"/>
        <v>40631997</v>
      </c>
      <c r="W9" s="87">
        <f t="shared" si="6"/>
        <v>2</v>
      </c>
      <c r="X9" s="87">
        <f t="shared" si="7"/>
        <v>78837980</v>
      </c>
      <c r="Y9" s="87">
        <f t="shared" si="8"/>
        <v>3</v>
      </c>
    </row>
    <row r="10" spans="1:25" ht="18.75" customHeight="1">
      <c r="A10" s="39">
        <v>142</v>
      </c>
      <c r="B10" s="40" t="s">
        <v>413</v>
      </c>
      <c r="C10" s="46" t="s">
        <v>414</v>
      </c>
      <c r="D10" s="160">
        <v>276</v>
      </c>
      <c r="E10" s="32">
        <v>276</v>
      </c>
      <c r="F10" s="32">
        <v>129</v>
      </c>
      <c r="G10" s="42">
        <f t="shared" si="0"/>
        <v>405</v>
      </c>
      <c r="H10" s="34">
        <v>6</v>
      </c>
      <c r="I10" s="35">
        <f t="shared" si="1"/>
        <v>3</v>
      </c>
      <c r="J10" s="43"/>
      <c r="K10" s="403">
        <v>263</v>
      </c>
      <c r="L10" s="32">
        <v>108</v>
      </c>
      <c r="M10" s="42">
        <f t="shared" si="2"/>
        <v>371</v>
      </c>
      <c r="N10" s="93">
        <v>10</v>
      </c>
      <c r="O10" s="398"/>
      <c r="P10" s="66">
        <f t="shared" si="3"/>
        <v>539</v>
      </c>
      <c r="Q10" s="67">
        <f t="shared" si="3"/>
        <v>237</v>
      </c>
      <c r="R10" s="64">
        <f t="shared" si="3"/>
        <v>776</v>
      </c>
      <c r="S10" s="37">
        <f t="shared" si="3"/>
        <v>16</v>
      </c>
      <c r="T10" s="65">
        <f t="shared" si="4"/>
        <v>4</v>
      </c>
      <c r="V10" s="87">
        <f t="shared" si="5"/>
        <v>40628994</v>
      </c>
      <c r="W10" s="87">
        <f t="shared" si="6"/>
        <v>3</v>
      </c>
      <c r="X10" s="87">
        <f t="shared" si="7"/>
        <v>77836984</v>
      </c>
      <c r="Y10" s="87">
        <f t="shared" si="8"/>
        <v>4</v>
      </c>
    </row>
    <row r="11" spans="1:25" ht="18.75" customHeight="1">
      <c r="A11" s="45">
        <v>139</v>
      </c>
      <c r="B11" s="40" t="s">
        <v>170</v>
      </c>
      <c r="C11" s="46" t="s">
        <v>79</v>
      </c>
      <c r="D11" s="160">
        <v>0.6875</v>
      </c>
      <c r="E11" s="32">
        <v>266</v>
      </c>
      <c r="F11" s="32">
        <v>126</v>
      </c>
      <c r="G11" s="42">
        <f t="shared" si="0"/>
        <v>392</v>
      </c>
      <c r="H11" s="34">
        <v>3</v>
      </c>
      <c r="I11" s="61">
        <f t="shared" si="1"/>
        <v>6</v>
      </c>
      <c r="J11" s="43"/>
      <c r="K11" s="403">
        <v>279</v>
      </c>
      <c r="L11" s="32">
        <v>103</v>
      </c>
      <c r="M11" s="42">
        <f t="shared" si="2"/>
        <v>382</v>
      </c>
      <c r="N11" s="93">
        <v>10</v>
      </c>
      <c r="O11" s="398"/>
      <c r="P11" s="66">
        <f t="shared" si="3"/>
        <v>545</v>
      </c>
      <c r="Q11" s="67">
        <f t="shared" si="3"/>
        <v>229</v>
      </c>
      <c r="R11" s="64">
        <f t="shared" si="3"/>
        <v>774</v>
      </c>
      <c r="S11" s="37">
        <f t="shared" si="3"/>
        <v>13</v>
      </c>
      <c r="T11" s="65">
        <f t="shared" si="4"/>
        <v>5</v>
      </c>
      <c r="V11" s="87">
        <f t="shared" si="5"/>
        <v>39325997</v>
      </c>
      <c r="W11" s="87">
        <f t="shared" si="6"/>
        <v>6</v>
      </c>
      <c r="X11" s="87">
        <f t="shared" si="7"/>
        <v>77628987</v>
      </c>
      <c r="Y11" s="87">
        <f t="shared" si="8"/>
        <v>5</v>
      </c>
    </row>
    <row r="12" spans="1:25" ht="18.75" customHeight="1">
      <c r="A12" s="39">
        <v>141</v>
      </c>
      <c r="B12" s="40" t="s">
        <v>400</v>
      </c>
      <c r="C12" s="48" t="s">
        <v>136</v>
      </c>
      <c r="D12" s="160"/>
      <c r="E12" s="32">
        <v>276</v>
      </c>
      <c r="F12" s="32">
        <v>122</v>
      </c>
      <c r="G12" s="42">
        <f t="shared" si="0"/>
        <v>398</v>
      </c>
      <c r="H12" s="34">
        <v>11</v>
      </c>
      <c r="I12" s="61">
        <f t="shared" si="1"/>
        <v>4</v>
      </c>
      <c r="J12" s="43"/>
      <c r="K12" s="403">
        <v>262</v>
      </c>
      <c r="L12" s="32">
        <v>80</v>
      </c>
      <c r="M12" s="42">
        <f t="shared" si="2"/>
        <v>342</v>
      </c>
      <c r="N12" s="93">
        <v>19</v>
      </c>
      <c r="O12" s="398"/>
      <c r="P12" s="66">
        <f t="shared" si="3"/>
        <v>538</v>
      </c>
      <c r="Q12" s="67">
        <f t="shared" si="3"/>
        <v>202</v>
      </c>
      <c r="R12" s="64">
        <f t="shared" si="3"/>
        <v>740</v>
      </c>
      <c r="S12" s="37">
        <f t="shared" si="3"/>
        <v>30</v>
      </c>
      <c r="T12" s="65">
        <f t="shared" si="4"/>
        <v>6</v>
      </c>
      <c r="U12" s="8"/>
      <c r="V12" s="86">
        <f t="shared" si="5"/>
        <v>39921989</v>
      </c>
      <c r="W12" s="86">
        <f t="shared" si="6"/>
        <v>4</v>
      </c>
      <c r="X12" s="86">
        <f t="shared" si="7"/>
        <v>74201970</v>
      </c>
      <c r="Y12" s="86">
        <f t="shared" si="8"/>
        <v>6</v>
      </c>
    </row>
    <row r="13" spans="1:25" ht="18.75" customHeight="1">
      <c r="A13" s="45">
        <v>143</v>
      </c>
      <c r="B13" s="40" t="s">
        <v>410</v>
      </c>
      <c r="C13" s="48" t="s">
        <v>409</v>
      </c>
      <c r="D13" s="160">
        <v>0.5625</v>
      </c>
      <c r="E13" s="32">
        <v>274</v>
      </c>
      <c r="F13" s="32">
        <v>117</v>
      </c>
      <c r="G13" s="42">
        <f aca="true" t="shared" si="9" ref="G13:G28">IF(SUM(E13,F13)&gt;0,SUM(E13,F13),"")</f>
        <v>391</v>
      </c>
      <c r="H13" s="34">
        <v>14</v>
      </c>
      <c r="I13" s="61">
        <f aca="true" t="shared" si="10" ref="I13:I28">IF(W13&gt;0,W13,"")</f>
        <v>7</v>
      </c>
      <c r="J13" s="36"/>
      <c r="K13" s="403"/>
      <c r="L13" s="32"/>
      <c r="M13" s="42"/>
      <c r="N13" s="93"/>
      <c r="O13" s="142"/>
      <c r="P13" s="66">
        <f aca="true" t="shared" si="11" ref="P13:S22">IF(AND(ISNUMBER(E13),ISNUMBER(K13)),SUM(E13,K13),"")</f>
      </c>
      <c r="Q13" s="67">
        <f t="shared" si="11"/>
      </c>
      <c r="R13" s="64">
        <f t="shared" si="11"/>
      </c>
      <c r="S13" s="37">
        <f t="shared" si="11"/>
      </c>
      <c r="T13" s="65">
        <f aca="true" t="shared" si="12" ref="T13:T28">IF(Y13&gt;0,Y13,"")</f>
      </c>
      <c r="V13" s="87">
        <f t="shared" si="5"/>
        <v>39216986</v>
      </c>
      <c r="W13" s="87">
        <f t="shared" si="6"/>
        <v>7</v>
      </c>
      <c r="X13" s="87">
        <f t="shared" si="7"/>
      </c>
      <c r="Y13" s="87">
        <f t="shared" si="8"/>
      </c>
    </row>
    <row r="14" spans="1:25" ht="18.75" customHeight="1">
      <c r="A14" s="39">
        <v>144</v>
      </c>
      <c r="B14" s="40" t="s">
        <v>415</v>
      </c>
      <c r="C14" s="48" t="s">
        <v>144</v>
      </c>
      <c r="D14" s="160">
        <v>0.625</v>
      </c>
      <c r="E14" s="32">
        <v>291</v>
      </c>
      <c r="F14" s="32">
        <v>99</v>
      </c>
      <c r="G14" s="42">
        <f t="shared" si="9"/>
        <v>390</v>
      </c>
      <c r="H14" s="34">
        <v>13</v>
      </c>
      <c r="I14" s="35">
        <f t="shared" si="10"/>
        <v>8</v>
      </c>
      <c r="J14" s="43"/>
      <c r="K14" s="403"/>
      <c r="L14" s="32"/>
      <c r="M14" s="42">
        <f aca="true" t="shared" si="13" ref="M14:M28">IF(SUM(K14,L14)&gt;0,SUM(K14,L14),"")</f>
      </c>
      <c r="N14" s="93"/>
      <c r="O14" s="398"/>
      <c r="P14" s="66">
        <f t="shared" si="11"/>
      </c>
      <c r="Q14" s="67">
        <f t="shared" si="11"/>
      </c>
      <c r="R14" s="64">
        <f t="shared" si="11"/>
      </c>
      <c r="S14" s="37">
        <f t="shared" si="11"/>
      </c>
      <c r="T14" s="65">
        <f t="shared" si="12"/>
      </c>
      <c r="V14" s="87">
        <f t="shared" si="5"/>
        <v>39098987</v>
      </c>
      <c r="W14" s="87">
        <f t="shared" si="6"/>
        <v>8</v>
      </c>
      <c r="X14" s="87">
        <f t="shared" si="7"/>
      </c>
      <c r="Y14" s="87">
        <f t="shared" si="8"/>
      </c>
    </row>
    <row r="15" spans="1:25" ht="18.75" customHeight="1">
      <c r="A15" s="45">
        <v>145</v>
      </c>
      <c r="B15" s="293" t="s">
        <v>411</v>
      </c>
      <c r="C15" s="46" t="s">
        <v>123</v>
      </c>
      <c r="D15" s="160"/>
      <c r="E15" s="32">
        <v>261</v>
      </c>
      <c r="F15" s="32">
        <v>127</v>
      </c>
      <c r="G15" s="42">
        <f t="shared" si="9"/>
        <v>388</v>
      </c>
      <c r="H15" s="34">
        <v>10</v>
      </c>
      <c r="I15" s="61">
        <f t="shared" si="10"/>
        <v>9</v>
      </c>
      <c r="J15" s="43"/>
      <c r="K15" s="403"/>
      <c r="L15" s="32"/>
      <c r="M15" s="42">
        <f t="shared" si="13"/>
      </c>
      <c r="N15" s="93"/>
      <c r="O15" s="144"/>
      <c r="P15" s="66">
        <f t="shared" si="11"/>
      </c>
      <c r="Q15" s="67">
        <f t="shared" si="11"/>
      </c>
      <c r="R15" s="64">
        <f t="shared" si="11"/>
      </c>
      <c r="S15" s="37">
        <f t="shared" si="11"/>
      </c>
      <c r="T15" s="65">
        <f t="shared" si="12"/>
      </c>
      <c r="V15" s="87">
        <f t="shared" si="5"/>
        <v>38926990</v>
      </c>
      <c r="W15" s="87">
        <f t="shared" si="6"/>
        <v>9</v>
      </c>
      <c r="X15" s="87">
        <f t="shared" si="7"/>
      </c>
      <c r="Y15" s="87">
        <f t="shared" si="8"/>
      </c>
    </row>
    <row r="16" spans="1:25" ht="18.75" customHeight="1">
      <c r="A16" s="39">
        <v>146</v>
      </c>
      <c r="B16" s="371" t="s">
        <v>399</v>
      </c>
      <c r="C16" s="172" t="s">
        <v>138</v>
      </c>
      <c r="D16" s="160">
        <v>0.40625</v>
      </c>
      <c r="E16" s="32">
        <v>284</v>
      </c>
      <c r="F16" s="32">
        <v>101</v>
      </c>
      <c r="G16" s="42">
        <f t="shared" si="9"/>
        <v>385</v>
      </c>
      <c r="H16" s="34">
        <v>14</v>
      </c>
      <c r="I16" s="61">
        <f t="shared" si="10"/>
        <v>10</v>
      </c>
      <c r="J16" s="43"/>
      <c r="K16" s="403"/>
      <c r="L16" s="32"/>
      <c r="M16" s="42">
        <f t="shared" si="13"/>
      </c>
      <c r="N16" s="93"/>
      <c r="O16" s="398"/>
      <c r="P16" s="66">
        <f t="shared" si="11"/>
      </c>
      <c r="Q16" s="67">
        <f t="shared" si="11"/>
      </c>
      <c r="R16" s="64">
        <f t="shared" si="11"/>
      </c>
      <c r="S16" s="37">
        <f t="shared" si="11"/>
      </c>
      <c r="T16" s="65">
        <f t="shared" si="12"/>
      </c>
      <c r="V16" s="87">
        <f t="shared" si="5"/>
        <v>38600986</v>
      </c>
      <c r="W16" s="87">
        <f t="shared" si="6"/>
        <v>10</v>
      </c>
      <c r="X16" s="87">
        <f t="shared" si="7"/>
      </c>
      <c r="Y16" s="87">
        <f t="shared" si="8"/>
      </c>
    </row>
    <row r="17" spans="1:25" ht="18.75" customHeight="1">
      <c r="A17" s="45">
        <v>147</v>
      </c>
      <c r="B17" s="40" t="s">
        <v>405</v>
      </c>
      <c r="C17" s="46" t="s">
        <v>406</v>
      </c>
      <c r="D17" s="160">
        <v>0.5</v>
      </c>
      <c r="E17" s="32">
        <v>276</v>
      </c>
      <c r="F17" s="32">
        <v>107</v>
      </c>
      <c r="G17" s="42">
        <f t="shared" si="9"/>
        <v>383</v>
      </c>
      <c r="H17" s="34">
        <v>11</v>
      </c>
      <c r="I17" s="61">
        <f t="shared" si="10"/>
        <v>11</v>
      </c>
      <c r="J17" s="43"/>
      <c r="K17" s="403"/>
      <c r="L17" s="32"/>
      <c r="M17" s="42">
        <f t="shared" si="13"/>
      </c>
      <c r="N17" s="93"/>
      <c r="O17" s="398"/>
      <c r="P17" s="66">
        <f t="shared" si="11"/>
      </c>
      <c r="Q17" s="67">
        <f t="shared" si="11"/>
      </c>
      <c r="R17" s="64">
        <f t="shared" si="11"/>
      </c>
      <c r="S17" s="37">
        <f t="shared" si="11"/>
      </c>
      <c r="T17" s="65">
        <f t="shared" si="12"/>
      </c>
      <c r="V17" s="87">
        <f t="shared" si="5"/>
        <v>38406989</v>
      </c>
      <c r="W17" s="87">
        <f t="shared" si="6"/>
        <v>11</v>
      </c>
      <c r="X17" s="87">
        <f t="shared" si="7"/>
      </c>
      <c r="Y17" s="87">
        <f t="shared" si="8"/>
      </c>
    </row>
    <row r="18" spans="1:25" ht="18.75" customHeight="1">
      <c r="A18" s="39">
        <v>148</v>
      </c>
      <c r="B18" s="40" t="s">
        <v>416</v>
      </c>
      <c r="C18" s="41" t="s">
        <v>140</v>
      </c>
      <c r="D18" s="160"/>
      <c r="E18" s="32">
        <v>261</v>
      </c>
      <c r="F18" s="32">
        <v>116</v>
      </c>
      <c r="G18" s="42">
        <f t="shared" si="9"/>
        <v>377</v>
      </c>
      <c r="H18" s="34">
        <v>13</v>
      </c>
      <c r="I18" s="61">
        <f t="shared" si="10"/>
        <v>12</v>
      </c>
      <c r="J18" s="43"/>
      <c r="K18" s="403"/>
      <c r="L18" s="32"/>
      <c r="M18" s="42">
        <f t="shared" si="13"/>
      </c>
      <c r="N18" s="93"/>
      <c r="O18" s="49"/>
      <c r="P18" s="66">
        <f t="shared" si="11"/>
      </c>
      <c r="Q18" s="67">
        <f t="shared" si="11"/>
      </c>
      <c r="R18" s="64">
        <f t="shared" si="11"/>
      </c>
      <c r="S18" s="37">
        <f t="shared" si="11"/>
      </c>
      <c r="T18" s="65">
        <f t="shared" si="12"/>
      </c>
      <c r="V18" s="87">
        <f t="shared" si="5"/>
        <v>37815987</v>
      </c>
      <c r="W18" s="87">
        <f t="shared" si="6"/>
        <v>12</v>
      </c>
      <c r="X18" s="87">
        <f t="shared" si="7"/>
      </c>
      <c r="Y18" s="87">
        <f t="shared" si="8"/>
      </c>
    </row>
    <row r="19" spans="1:25" ht="18.75" customHeight="1">
      <c r="A19" s="45">
        <v>149</v>
      </c>
      <c r="B19" s="40" t="s">
        <v>404</v>
      </c>
      <c r="C19" s="48" t="s">
        <v>244</v>
      </c>
      <c r="D19" s="160">
        <v>0.46875</v>
      </c>
      <c r="E19" s="32">
        <v>261</v>
      </c>
      <c r="F19" s="32">
        <v>105</v>
      </c>
      <c r="G19" s="42">
        <f t="shared" si="9"/>
        <v>366</v>
      </c>
      <c r="H19" s="34">
        <v>11</v>
      </c>
      <c r="I19" s="61">
        <f t="shared" si="10"/>
        <v>13</v>
      </c>
      <c r="J19" s="43"/>
      <c r="K19" s="403"/>
      <c r="L19" s="32"/>
      <c r="M19" s="42">
        <f t="shared" si="13"/>
      </c>
      <c r="N19" s="93"/>
      <c r="O19" s="398"/>
      <c r="P19" s="66">
        <f t="shared" si="11"/>
      </c>
      <c r="Q19" s="67">
        <f t="shared" si="11"/>
      </c>
      <c r="R19" s="64">
        <f t="shared" si="11"/>
      </c>
      <c r="S19" s="37">
        <f t="shared" si="11"/>
      </c>
      <c r="T19" s="65">
        <f t="shared" si="12"/>
      </c>
      <c r="V19" s="87">
        <f t="shared" si="5"/>
        <v>36704989</v>
      </c>
      <c r="W19" s="87">
        <f t="shared" si="6"/>
        <v>13</v>
      </c>
      <c r="X19" s="87">
        <f t="shared" si="7"/>
      </c>
      <c r="Y19" s="87">
        <f t="shared" si="8"/>
      </c>
    </row>
    <row r="20" spans="1:25" ht="18.75" customHeight="1">
      <c r="A20" s="39">
        <v>150</v>
      </c>
      <c r="B20" s="50" t="s">
        <v>420</v>
      </c>
      <c r="C20" s="46" t="s">
        <v>154</v>
      </c>
      <c r="D20" s="160"/>
      <c r="E20" s="32">
        <v>266</v>
      </c>
      <c r="F20" s="32">
        <v>99</v>
      </c>
      <c r="G20" s="42">
        <f t="shared" si="9"/>
        <v>365</v>
      </c>
      <c r="H20" s="34">
        <v>14</v>
      </c>
      <c r="I20" s="61">
        <f t="shared" si="10"/>
        <v>14</v>
      </c>
      <c r="J20" s="43"/>
      <c r="K20" s="403"/>
      <c r="L20" s="32"/>
      <c r="M20" s="42">
        <f t="shared" si="13"/>
      </c>
      <c r="N20" s="93"/>
      <c r="O20" s="144"/>
      <c r="P20" s="66">
        <f t="shared" si="11"/>
      </c>
      <c r="Q20" s="67">
        <f t="shared" si="11"/>
      </c>
      <c r="R20" s="64">
        <f t="shared" si="11"/>
      </c>
      <c r="S20" s="37">
        <f t="shared" si="11"/>
      </c>
      <c r="T20" s="65">
        <f t="shared" si="12"/>
      </c>
      <c r="V20" s="87">
        <f t="shared" si="5"/>
        <v>36598986</v>
      </c>
      <c r="W20" s="87">
        <f t="shared" si="6"/>
        <v>14</v>
      </c>
      <c r="X20" s="87">
        <f t="shared" si="7"/>
      </c>
      <c r="Y20" s="87">
        <f t="shared" si="8"/>
      </c>
    </row>
    <row r="21" spans="1:25" ht="18.75" customHeight="1">
      <c r="A21" s="45">
        <v>151</v>
      </c>
      <c r="B21" s="50" t="s">
        <v>395</v>
      </c>
      <c r="C21" s="46" t="s">
        <v>396</v>
      </c>
      <c r="D21" s="160">
        <v>0.375</v>
      </c>
      <c r="E21" s="32">
        <v>272</v>
      </c>
      <c r="F21" s="32">
        <v>91</v>
      </c>
      <c r="G21" s="42">
        <f t="shared" si="9"/>
        <v>363</v>
      </c>
      <c r="H21" s="34">
        <v>11</v>
      </c>
      <c r="I21" s="61">
        <f t="shared" si="10"/>
        <v>15</v>
      </c>
      <c r="J21" s="43"/>
      <c r="K21" s="403"/>
      <c r="L21" s="32"/>
      <c r="M21" s="42">
        <f t="shared" si="13"/>
      </c>
      <c r="N21" s="93"/>
      <c r="O21" s="398"/>
      <c r="P21" s="66">
        <f t="shared" si="11"/>
      </c>
      <c r="Q21" s="67">
        <f t="shared" si="11"/>
      </c>
      <c r="R21" s="64">
        <f t="shared" si="11"/>
      </c>
      <c r="S21" s="37">
        <f t="shared" si="11"/>
      </c>
      <c r="T21" s="65">
        <f t="shared" si="12"/>
      </c>
      <c r="V21" s="87">
        <f t="shared" si="5"/>
        <v>36390989</v>
      </c>
      <c r="W21" s="87">
        <f t="shared" si="6"/>
        <v>15</v>
      </c>
      <c r="X21" s="87">
        <f t="shared" si="7"/>
      </c>
      <c r="Y21" s="87">
        <f t="shared" si="8"/>
      </c>
    </row>
    <row r="22" spans="1:25" ht="18.75" customHeight="1">
      <c r="A22" s="39">
        <v>152</v>
      </c>
      <c r="B22" s="50" t="s">
        <v>397</v>
      </c>
      <c r="C22" s="46" t="s">
        <v>398</v>
      </c>
      <c r="D22" s="160"/>
      <c r="E22" s="32">
        <v>261</v>
      </c>
      <c r="F22" s="32">
        <v>99</v>
      </c>
      <c r="G22" s="42">
        <f t="shared" si="9"/>
        <v>360</v>
      </c>
      <c r="H22" s="34">
        <v>12</v>
      </c>
      <c r="I22" s="61">
        <f t="shared" si="10"/>
        <v>16</v>
      </c>
      <c r="J22" s="43"/>
      <c r="K22" s="403"/>
      <c r="L22" s="32"/>
      <c r="M22" s="42">
        <f t="shared" si="13"/>
      </c>
      <c r="N22" s="93"/>
      <c r="O22" s="398"/>
      <c r="P22" s="66">
        <f t="shared" si="11"/>
      </c>
      <c r="Q22" s="67">
        <f t="shared" si="11"/>
      </c>
      <c r="R22" s="64">
        <f t="shared" si="11"/>
      </c>
      <c r="S22" s="37">
        <f t="shared" si="11"/>
      </c>
      <c r="T22" s="65">
        <f t="shared" si="12"/>
      </c>
      <c r="V22" s="87">
        <f t="shared" si="5"/>
        <v>36098988</v>
      </c>
      <c r="W22" s="87">
        <f t="shared" si="6"/>
        <v>16</v>
      </c>
      <c r="X22" s="87">
        <f t="shared" si="7"/>
      </c>
      <c r="Y22" s="87">
        <f t="shared" si="8"/>
      </c>
    </row>
    <row r="23" spans="1:25" ht="18.75" customHeight="1">
      <c r="A23" s="45">
        <v>153</v>
      </c>
      <c r="B23" s="170" t="s">
        <v>419</v>
      </c>
      <c r="C23" s="232" t="s">
        <v>167</v>
      </c>
      <c r="D23" s="160"/>
      <c r="E23" s="32">
        <v>268</v>
      </c>
      <c r="F23" s="32">
        <v>88</v>
      </c>
      <c r="G23" s="42">
        <f t="shared" si="9"/>
        <v>356</v>
      </c>
      <c r="H23" s="34">
        <v>11</v>
      </c>
      <c r="I23" s="61">
        <f t="shared" si="10"/>
        <v>17</v>
      </c>
      <c r="J23" s="36"/>
      <c r="K23" s="403"/>
      <c r="L23" s="32"/>
      <c r="M23" s="42">
        <f t="shared" si="13"/>
      </c>
      <c r="N23" s="93"/>
      <c r="O23" s="142"/>
      <c r="P23" s="66">
        <f aca="true" t="shared" si="14" ref="P23:S28">IF(AND(ISNUMBER(E23),ISNUMBER(K23)),SUM(E23,K23),"")</f>
      </c>
      <c r="Q23" s="67">
        <f t="shared" si="14"/>
      </c>
      <c r="R23" s="64">
        <f t="shared" si="14"/>
      </c>
      <c r="S23" s="37">
        <f t="shared" si="14"/>
      </c>
      <c r="T23" s="65">
        <f t="shared" si="12"/>
      </c>
      <c r="U23" s="8"/>
      <c r="V23" s="86">
        <f t="shared" si="5"/>
        <v>35687989</v>
      </c>
      <c r="W23" s="86">
        <f t="shared" si="6"/>
        <v>17</v>
      </c>
      <c r="X23" s="86">
        <f t="shared" si="7"/>
      </c>
      <c r="Y23" s="86">
        <f t="shared" si="8"/>
      </c>
    </row>
    <row r="24" spans="1:25" ht="18.75" customHeight="1">
      <c r="A24" s="39">
        <v>154</v>
      </c>
      <c r="B24" s="40" t="s">
        <v>566</v>
      </c>
      <c r="C24" s="48" t="s">
        <v>409</v>
      </c>
      <c r="D24" s="160"/>
      <c r="E24" s="32">
        <v>258</v>
      </c>
      <c r="F24" s="32">
        <v>86</v>
      </c>
      <c r="G24" s="42">
        <f t="shared" si="9"/>
        <v>344</v>
      </c>
      <c r="H24" s="34">
        <v>13</v>
      </c>
      <c r="I24" s="61">
        <f t="shared" si="10"/>
        <v>18</v>
      </c>
      <c r="J24" s="36"/>
      <c r="K24" s="403"/>
      <c r="L24" s="32"/>
      <c r="M24" s="42"/>
      <c r="N24" s="93"/>
      <c r="O24" s="142"/>
      <c r="P24" s="66"/>
      <c r="Q24" s="67"/>
      <c r="R24" s="64"/>
      <c r="S24" s="37">
        <f t="shared" si="14"/>
      </c>
      <c r="T24" s="65"/>
      <c r="U24" s="8"/>
      <c r="V24" s="86">
        <f t="shared" si="5"/>
        <v>34485987</v>
      </c>
      <c r="W24" s="86">
        <f t="shared" si="6"/>
        <v>18</v>
      </c>
      <c r="X24" s="86"/>
      <c r="Y24" s="86"/>
    </row>
    <row r="25" spans="1:25" ht="18.75" customHeight="1">
      <c r="A25" s="45">
        <v>155</v>
      </c>
      <c r="B25" s="40" t="s">
        <v>401</v>
      </c>
      <c r="C25" s="48" t="s">
        <v>402</v>
      </c>
      <c r="D25" s="160">
        <v>0.4375</v>
      </c>
      <c r="E25" s="32">
        <v>255</v>
      </c>
      <c r="F25" s="32">
        <v>84</v>
      </c>
      <c r="G25" s="42">
        <f t="shared" si="9"/>
        <v>339</v>
      </c>
      <c r="H25" s="34">
        <v>14</v>
      </c>
      <c r="I25" s="61">
        <f t="shared" si="10"/>
        <v>19</v>
      </c>
      <c r="J25" s="36"/>
      <c r="K25" s="403"/>
      <c r="L25" s="32"/>
      <c r="M25" s="42"/>
      <c r="N25" s="93"/>
      <c r="O25" s="142"/>
      <c r="P25" s="66"/>
      <c r="Q25" s="67"/>
      <c r="R25" s="64"/>
      <c r="S25" s="37">
        <f t="shared" si="14"/>
      </c>
      <c r="T25" s="65"/>
      <c r="U25" s="8"/>
      <c r="V25" s="86">
        <f t="shared" si="5"/>
        <v>33983986</v>
      </c>
      <c r="W25" s="86">
        <f t="shared" si="6"/>
        <v>19</v>
      </c>
      <c r="X25" s="86"/>
      <c r="Y25" s="86"/>
    </row>
    <row r="26" spans="1:25" ht="18.75" customHeight="1">
      <c r="A26" s="39">
        <v>156</v>
      </c>
      <c r="B26" s="163" t="s">
        <v>563</v>
      </c>
      <c r="C26" s="173" t="s">
        <v>564</v>
      </c>
      <c r="D26" s="160"/>
      <c r="E26" s="312" t="s">
        <v>343</v>
      </c>
      <c r="F26" s="32"/>
      <c r="G26" s="42">
        <f t="shared" si="9"/>
      </c>
      <c r="H26" s="34"/>
      <c r="I26" s="61">
        <f t="shared" si="10"/>
      </c>
      <c r="J26" s="36"/>
      <c r="K26" s="405"/>
      <c r="L26" s="32"/>
      <c r="M26" s="42"/>
      <c r="N26" s="93"/>
      <c r="O26" s="142"/>
      <c r="P26" s="66"/>
      <c r="Q26" s="67"/>
      <c r="R26" s="64"/>
      <c r="S26" s="37">
        <f t="shared" si="14"/>
      </c>
      <c r="T26" s="65"/>
      <c r="U26" s="8"/>
      <c r="V26" s="86">
        <f t="shared" si="5"/>
      </c>
      <c r="W26" s="86">
        <f t="shared" si="6"/>
      </c>
      <c r="X26" s="86"/>
      <c r="Y26" s="86"/>
    </row>
    <row r="27" spans="1:25" ht="18.75" customHeight="1">
      <c r="A27" s="45">
        <v>157</v>
      </c>
      <c r="B27" s="40" t="s">
        <v>565</v>
      </c>
      <c r="C27" s="46" t="s">
        <v>323</v>
      </c>
      <c r="D27" s="160"/>
      <c r="E27" s="312" t="s">
        <v>343</v>
      </c>
      <c r="F27" s="32"/>
      <c r="G27" s="42">
        <f t="shared" si="9"/>
      </c>
      <c r="H27" s="34"/>
      <c r="I27" s="61">
        <f t="shared" si="10"/>
      </c>
      <c r="J27" s="36"/>
      <c r="K27" s="405"/>
      <c r="L27" s="32"/>
      <c r="M27" s="42"/>
      <c r="N27" s="93"/>
      <c r="O27" s="142"/>
      <c r="P27" s="66"/>
      <c r="Q27" s="67"/>
      <c r="R27" s="64"/>
      <c r="S27" s="37">
        <f t="shared" si="14"/>
      </c>
      <c r="T27" s="65"/>
      <c r="U27" s="8"/>
      <c r="V27" s="86">
        <f t="shared" si="5"/>
      </c>
      <c r="W27" s="86">
        <f t="shared" si="6"/>
      </c>
      <c r="X27" s="86"/>
      <c r="Y27" s="86"/>
    </row>
    <row r="28" spans="1:25" ht="18.75" customHeight="1">
      <c r="A28" s="52">
        <v>158</v>
      </c>
      <c r="B28" s="207"/>
      <c r="C28" s="208" t="s">
        <v>412</v>
      </c>
      <c r="D28" s="161">
        <v>0.59375</v>
      </c>
      <c r="E28" s="89"/>
      <c r="F28" s="54"/>
      <c r="G28" s="71">
        <f t="shared" si="9"/>
      </c>
      <c r="H28" s="55"/>
      <c r="I28" s="209">
        <f t="shared" si="10"/>
      </c>
      <c r="J28" s="43"/>
      <c r="K28" s="53"/>
      <c r="L28" s="54"/>
      <c r="M28" s="71">
        <f t="shared" si="13"/>
      </c>
      <c r="N28" s="57"/>
      <c r="O28" s="144"/>
      <c r="P28" s="66">
        <f t="shared" si="14"/>
      </c>
      <c r="Q28" s="67">
        <f t="shared" si="14"/>
      </c>
      <c r="R28" s="64">
        <f t="shared" si="14"/>
      </c>
      <c r="S28" s="37">
        <f t="shared" si="14"/>
      </c>
      <c r="T28" s="65">
        <f t="shared" si="12"/>
      </c>
      <c r="V28" s="87">
        <f t="shared" si="5"/>
      </c>
      <c r="W28" s="87">
        <f t="shared" si="6"/>
      </c>
      <c r="X28" s="87">
        <f t="shared" si="7"/>
      </c>
      <c r="Y28" s="87">
        <f>IF(AND(SUM(Q28)&gt;0,ISNUMBER(S28)),RANK(X28,$X$7:$X$28,0),"")</f>
      </c>
    </row>
    <row r="29" spans="15:20" ht="12.75">
      <c r="O29" s="5"/>
      <c r="P29" s="5"/>
      <c r="Q29" s="5"/>
      <c r="S29" s="5"/>
      <c r="T29" s="5"/>
    </row>
    <row r="30" spans="15:20" ht="12.75">
      <c r="O30" s="5"/>
      <c r="P30" s="5"/>
      <c r="Q30" s="5"/>
      <c r="S30" s="5"/>
      <c r="T30" s="5"/>
    </row>
  </sheetData>
  <sheetProtection/>
  <conditionalFormatting sqref="L28">
    <cfRule type="cellIs" priority="1" dxfId="35" operator="lessThan" stopIfTrue="1">
      <formula>125</formula>
    </cfRule>
    <cfRule type="cellIs" priority="2" dxfId="1" operator="between" stopIfTrue="1">
      <formula>125</formula>
      <formula>149</formula>
    </cfRule>
    <cfRule type="cellIs" priority="3" dxfId="6" operator="greaterThanOrEqual" stopIfTrue="1">
      <formula>150</formula>
    </cfRule>
  </conditionalFormatting>
  <conditionalFormatting sqref="K28">
    <cfRule type="cellIs" priority="4" dxfId="35" operator="lessThan" stopIfTrue="1">
      <formula>275</formula>
    </cfRule>
    <cfRule type="cellIs" priority="5" dxfId="1" operator="between" stopIfTrue="1">
      <formula>275</formula>
      <formula>299</formula>
    </cfRule>
    <cfRule type="cellIs" priority="6" dxfId="6" operator="greaterThanOrEqual" stopIfTrue="1">
      <formula>300</formula>
    </cfRule>
  </conditionalFormatting>
  <conditionalFormatting sqref="I7:I28">
    <cfRule type="cellIs" priority="7" dxfId="1" operator="between" stopIfTrue="1">
      <formula>1</formula>
      <formula>6</formula>
    </cfRule>
    <cfRule type="cellIs" priority="8" dxfId="35" operator="greaterThanOrEqual" stopIfTrue="1">
      <formula>7</formula>
    </cfRule>
  </conditionalFormatting>
  <conditionalFormatting sqref="T7:T28">
    <cfRule type="cellIs" priority="9" dxfId="36" operator="between" stopIfTrue="1">
      <formula>1</formula>
      <formula>3</formula>
    </cfRule>
    <cfRule type="cellIs" priority="10" dxfId="35" operator="between" stopIfTrue="1">
      <formula>4</formula>
      <formula>6</formula>
    </cfRule>
    <cfRule type="cellIs" priority="11" dxfId="2" operator="greaterThanOrEqual" stopIfTrue="1">
      <formula>7</formula>
    </cfRule>
  </conditionalFormatting>
  <conditionalFormatting sqref="N28">
    <cfRule type="cellIs" priority="12" dxfId="6" operator="equal" stopIfTrue="1">
      <formula>0</formula>
    </cfRule>
    <cfRule type="cellIs" priority="13" dxfId="1" operator="equal" stopIfTrue="1">
      <formula>1</formula>
    </cfRule>
    <cfRule type="cellIs" priority="14" dxfId="31" operator="greaterThan" stopIfTrue="1">
      <formula>1</formula>
    </cfRule>
  </conditionalFormatting>
  <conditionalFormatting sqref="G7:G28 M7:M27">
    <cfRule type="cellIs" priority="15" dxfId="35" operator="lessThan" stopIfTrue="1">
      <formula>400</formula>
    </cfRule>
    <cfRule type="cellIs" priority="16" dxfId="1" operator="between" stopIfTrue="1">
      <formula>400</formula>
      <formula>449</formula>
    </cfRule>
    <cfRule type="cellIs" priority="17" dxfId="6" operator="greaterThan" stopIfTrue="1">
      <formula>450</formula>
    </cfRule>
  </conditionalFormatting>
  <conditionalFormatting sqref="S7:S28 H7:H28 N7:N27">
    <cfRule type="cellIs" priority="18" dxfId="6" operator="equal" stopIfTrue="1">
      <formula>0</formula>
    </cfRule>
  </conditionalFormatting>
  <conditionalFormatting sqref="E7:E28 K7:K27">
    <cfRule type="cellIs" priority="19" dxfId="6" operator="greaterThanOrEqual" stopIfTrue="1">
      <formula>300</formula>
    </cfRule>
    <cfRule type="cellIs" priority="20" dxfId="1" operator="greaterThanOrEqual" stopIfTrue="1">
      <formula>275</formula>
    </cfRule>
  </conditionalFormatting>
  <conditionalFormatting sqref="F7:F28 L7:L27">
    <cfRule type="cellIs" priority="21" dxfId="6" operator="greaterThanOrEqual" stopIfTrue="1">
      <formula>150</formula>
    </cfRule>
    <cfRule type="cellIs" priority="22" dxfId="1" operator="greaterThanOrEqual" stopIfTrue="1">
      <formula>125</formula>
    </cfRule>
  </conditionalFormatting>
  <conditionalFormatting sqref="M28">
    <cfRule type="cellIs" priority="23" dxfId="6" operator="greaterThanOrEqual" stopIfTrue="1">
      <formula>450</formula>
    </cfRule>
    <cfRule type="cellIs" priority="24" dxfId="1" operator="greaterThanOrEqual" stopIfTrue="1">
      <formula>400</formula>
    </cfRule>
  </conditionalFormatting>
  <conditionalFormatting sqref="R7:R28">
    <cfRule type="cellIs" priority="25" dxfId="6" operator="greaterThanOrEqual" stopIfTrue="1">
      <formula>900</formula>
    </cfRule>
    <cfRule type="cellIs" priority="26" dxfId="1" operator="greaterThanOrEqual" stopIfTrue="1">
      <formula>800</formula>
    </cfRule>
  </conditionalFormatting>
  <conditionalFormatting sqref="Q7:Q28">
    <cfRule type="cellIs" priority="27" dxfId="6" operator="greaterThanOrEqual" stopIfTrue="1">
      <formula>300</formula>
    </cfRule>
    <cfRule type="cellIs" priority="28" dxfId="1" operator="greaterThanOrEqual" stopIfTrue="1">
      <formula>250</formula>
    </cfRule>
  </conditionalFormatting>
  <conditionalFormatting sqref="P7:P28">
    <cfRule type="cellIs" priority="29" dxfId="6" operator="greaterThanOrEqual" stopIfTrue="1">
      <formula>600</formula>
    </cfRule>
    <cfRule type="cellIs" priority="30" dxfId="1" operator="greaterThanOrEqual" stopIfTrue="1">
      <formula>550</formula>
    </cfRule>
  </conditionalFormatting>
  <printOptions/>
  <pageMargins left="0.52" right="0.42" top="0.54" bottom="0.42" header="0.4921259845" footer="0.492125984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AA21" sqref="AA21"/>
    </sheetView>
  </sheetViews>
  <sheetFormatPr defaultColWidth="11.421875" defaultRowHeight="12.75"/>
  <cols>
    <col min="1" max="1" width="3.421875" style="6" customWidth="1"/>
    <col min="2" max="2" width="26.00390625" style="5" customWidth="1"/>
    <col min="3" max="3" width="20.7109375" style="5" customWidth="1"/>
    <col min="4" max="4" width="4.57421875" style="6" customWidth="1"/>
    <col min="5" max="7" width="5.8515625" style="6" customWidth="1"/>
    <col min="8" max="8" width="3.8515625" style="6" customWidth="1"/>
    <col min="9" max="9" width="4.7109375" style="6" customWidth="1"/>
    <col min="10" max="10" width="0.9921875" style="6" customWidth="1"/>
    <col min="11" max="13" width="6.28125" style="6" customWidth="1"/>
    <col min="14" max="14" width="4.00390625" style="6" customWidth="1"/>
    <col min="15" max="15" width="0.9921875" style="6" customWidth="1"/>
    <col min="16" max="18" width="8.421875" style="6" customWidth="1"/>
    <col min="19" max="19" width="4.57421875" style="6" customWidth="1"/>
    <col min="20" max="20" width="4.7109375" style="6" customWidth="1"/>
    <col min="21" max="21" width="3.7109375" style="5" customWidth="1"/>
    <col min="22" max="22" width="0" style="5" hidden="1" customWidth="1"/>
    <col min="23" max="23" width="5.7109375" style="5" hidden="1" customWidth="1"/>
    <col min="24" max="24" width="0" style="5" hidden="1" customWidth="1"/>
    <col min="25" max="25" width="5.7109375" style="5" hidden="1" customWidth="1"/>
    <col min="26" max="16384" width="11.421875" style="5" customWidth="1"/>
  </cols>
  <sheetData>
    <row r="1" spans="1:21" ht="24" customHeight="1">
      <c r="A1" s="1" t="s">
        <v>213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</row>
    <row r="2" ht="15.75" customHeight="1"/>
    <row r="3" spans="1:14" s="8" customFormat="1" ht="15.75" customHeight="1">
      <c r="A3" s="7" t="s">
        <v>197</v>
      </c>
      <c r="D3" s="9" t="s">
        <v>215</v>
      </c>
      <c r="E3" s="9"/>
      <c r="F3" s="9"/>
      <c r="G3" s="9"/>
      <c r="H3" s="9"/>
      <c r="I3" s="9"/>
      <c r="J3" s="9"/>
      <c r="K3" s="7" t="s">
        <v>0</v>
      </c>
      <c r="L3" s="9"/>
      <c r="M3" s="9"/>
      <c r="N3" s="9"/>
    </row>
    <row r="4" ht="15.75" customHeight="1"/>
    <row r="5" spans="1:20" s="8" customFormat="1" ht="18.75" customHeight="1">
      <c r="A5" s="10" t="s">
        <v>22</v>
      </c>
      <c r="B5" s="11"/>
      <c r="C5" s="12"/>
      <c r="D5" s="13" t="s">
        <v>19</v>
      </c>
      <c r="E5" s="14"/>
      <c r="F5" s="14"/>
      <c r="G5" s="14"/>
      <c r="H5" s="14"/>
      <c r="I5" s="15"/>
      <c r="J5" s="16"/>
      <c r="K5" s="13" t="s">
        <v>216</v>
      </c>
      <c r="L5" s="14"/>
      <c r="M5" s="14"/>
      <c r="N5" s="17"/>
      <c r="O5" s="18"/>
      <c r="P5" s="13" t="s">
        <v>2</v>
      </c>
      <c r="Q5" s="14"/>
      <c r="R5" s="14"/>
      <c r="S5" s="14"/>
      <c r="T5" s="17"/>
    </row>
    <row r="6" spans="1:25" s="27" customFormat="1" ht="18.75" customHeight="1">
      <c r="A6" s="19" t="s">
        <v>3</v>
      </c>
      <c r="B6" s="20" t="s">
        <v>4</v>
      </c>
      <c r="C6" s="21" t="s">
        <v>5</v>
      </c>
      <c r="D6" s="60" t="s">
        <v>6</v>
      </c>
      <c r="E6" s="23" t="s">
        <v>7</v>
      </c>
      <c r="F6" s="23" t="s">
        <v>8</v>
      </c>
      <c r="G6" s="23" t="s">
        <v>9</v>
      </c>
      <c r="H6" s="23" t="s">
        <v>10</v>
      </c>
      <c r="I6" s="24" t="s">
        <v>11</v>
      </c>
      <c r="J6" s="25"/>
      <c r="K6" s="23" t="s">
        <v>7</v>
      </c>
      <c r="L6" s="23" t="s">
        <v>8</v>
      </c>
      <c r="M6" s="23" t="s">
        <v>9</v>
      </c>
      <c r="N6" s="24" t="s">
        <v>10</v>
      </c>
      <c r="O6" s="25"/>
      <c r="P6" s="26" t="s">
        <v>7</v>
      </c>
      <c r="Q6" s="23" t="s">
        <v>12</v>
      </c>
      <c r="R6" s="23" t="s">
        <v>13</v>
      </c>
      <c r="S6" s="23" t="s">
        <v>10</v>
      </c>
      <c r="T6" s="24" t="s">
        <v>14</v>
      </c>
      <c r="V6" s="86" t="s">
        <v>77</v>
      </c>
      <c r="W6" s="91"/>
      <c r="X6" s="91"/>
      <c r="Y6" s="91"/>
    </row>
    <row r="7" spans="1:25" s="8" customFormat="1" ht="18.75" customHeight="1">
      <c r="A7" s="28">
        <v>159</v>
      </c>
      <c r="B7" s="302" t="s">
        <v>311</v>
      </c>
      <c r="C7" s="304" t="s">
        <v>472</v>
      </c>
      <c r="D7" s="159"/>
      <c r="E7" s="32">
        <v>325</v>
      </c>
      <c r="F7" s="32">
        <v>200</v>
      </c>
      <c r="G7" s="42">
        <f aca="true" t="shared" si="0" ref="G7:G13">IF(SUM(E7,F7)&gt;0,SUM(E7,F7),"")</f>
        <v>525</v>
      </c>
      <c r="H7" s="166">
        <v>1</v>
      </c>
      <c r="I7" s="61">
        <f aca="true" t="shared" si="1" ref="I7:I13">IF(W7&gt;0,W7,"")</f>
        <v>1</v>
      </c>
      <c r="J7" s="43"/>
      <c r="K7" s="31">
        <v>305</v>
      </c>
      <c r="L7" s="32">
        <v>142</v>
      </c>
      <c r="M7" s="42">
        <f aca="true" t="shared" si="2" ref="M7:M13">IF(SUM(K7,L7)&gt;0,SUM(K7,L7),"")</f>
        <v>447</v>
      </c>
      <c r="N7" s="34">
        <v>5</v>
      </c>
      <c r="O7" s="44"/>
      <c r="P7" s="62">
        <f aca="true" t="shared" si="3" ref="P7:S13">IF(AND(ISNUMBER(E7),ISNUMBER(K7)),SUM(E7,K7),"")</f>
        <v>630</v>
      </c>
      <c r="Q7" s="63">
        <f t="shared" si="3"/>
        <v>342</v>
      </c>
      <c r="R7" s="64">
        <f t="shared" si="3"/>
        <v>972</v>
      </c>
      <c r="S7" s="37">
        <f t="shared" si="3"/>
        <v>6</v>
      </c>
      <c r="T7" s="65">
        <f aca="true" t="shared" si="4" ref="T7:T13">IF(Y7&gt;0,Y7,"")</f>
        <v>1</v>
      </c>
      <c r="U7" s="417"/>
      <c r="V7" s="86">
        <f aca="true" t="shared" si="5" ref="V7:V28">IF(SUM(G7)&gt;0,100000*G7+1000*F7-H7,"")</f>
        <v>52699999</v>
      </c>
      <c r="W7" s="86">
        <f aca="true" t="shared" si="6" ref="W7:W28">IF(SUM(G7)&gt;0,RANK(V7,$V$7:$V$28,0),"")</f>
        <v>1</v>
      </c>
      <c r="X7" s="86">
        <f aca="true" t="shared" si="7" ref="X7:X28">IF(AND(SUM(Q7)&gt;0,ISNUMBER(S7)),100000*R7+1000*Q7-S7,"")</f>
        <v>97541994</v>
      </c>
      <c r="Y7" s="86">
        <f aca="true" t="shared" si="8" ref="Y7:Y28">IF(AND(SUM(Q7)&gt;0,ISNUMBER(S7)),RANK(X7,$X$7:$X$28,0),"")</f>
        <v>1</v>
      </c>
    </row>
    <row r="8" spans="1:25" ht="18.75" customHeight="1">
      <c r="A8" s="39">
        <v>160</v>
      </c>
      <c r="B8" s="308" t="s">
        <v>593</v>
      </c>
      <c r="C8" s="307" t="s">
        <v>159</v>
      </c>
      <c r="D8" s="160"/>
      <c r="E8" s="32">
        <v>314</v>
      </c>
      <c r="F8" s="32">
        <v>160</v>
      </c>
      <c r="G8" s="42">
        <f t="shared" si="0"/>
        <v>474</v>
      </c>
      <c r="H8" s="166">
        <v>0</v>
      </c>
      <c r="I8" s="61">
        <f t="shared" si="1"/>
        <v>2</v>
      </c>
      <c r="J8" s="43"/>
      <c r="K8" s="31">
        <v>283</v>
      </c>
      <c r="L8" s="32">
        <v>151</v>
      </c>
      <c r="M8" s="42">
        <f t="shared" si="2"/>
        <v>434</v>
      </c>
      <c r="N8" s="34">
        <v>4</v>
      </c>
      <c r="O8" s="43"/>
      <c r="P8" s="66">
        <f t="shared" si="3"/>
        <v>597</v>
      </c>
      <c r="Q8" s="67">
        <f t="shared" si="3"/>
        <v>311</v>
      </c>
      <c r="R8" s="64">
        <f t="shared" si="3"/>
        <v>908</v>
      </c>
      <c r="S8" s="37">
        <f t="shared" si="3"/>
        <v>4</v>
      </c>
      <c r="T8" s="65">
        <f t="shared" si="4"/>
        <v>2</v>
      </c>
      <c r="U8" s="416"/>
      <c r="V8" s="87">
        <f t="shared" si="5"/>
        <v>47560000</v>
      </c>
      <c r="W8" s="87">
        <f t="shared" si="6"/>
        <v>2</v>
      </c>
      <c r="X8" s="87">
        <f t="shared" si="7"/>
        <v>91110996</v>
      </c>
      <c r="Y8" s="87">
        <f t="shared" si="8"/>
        <v>2</v>
      </c>
    </row>
    <row r="9" spans="1:26" ht="18.75" customHeight="1">
      <c r="A9" s="39">
        <v>161</v>
      </c>
      <c r="B9" s="302" t="s">
        <v>324</v>
      </c>
      <c r="C9" s="305" t="s">
        <v>325</v>
      </c>
      <c r="D9" s="160"/>
      <c r="E9" s="32">
        <v>304</v>
      </c>
      <c r="F9" s="32">
        <v>150</v>
      </c>
      <c r="G9" s="42">
        <f t="shared" si="0"/>
        <v>454</v>
      </c>
      <c r="H9" s="166">
        <v>6</v>
      </c>
      <c r="I9" s="61">
        <f t="shared" si="1"/>
        <v>6</v>
      </c>
      <c r="J9" s="43"/>
      <c r="K9" s="31">
        <v>283</v>
      </c>
      <c r="L9" s="32">
        <v>160</v>
      </c>
      <c r="M9" s="42">
        <f t="shared" si="2"/>
        <v>443</v>
      </c>
      <c r="N9" s="34">
        <v>2</v>
      </c>
      <c r="O9" s="43"/>
      <c r="P9" s="66">
        <f t="shared" si="3"/>
        <v>587</v>
      </c>
      <c r="Q9" s="67">
        <f t="shared" si="3"/>
        <v>310</v>
      </c>
      <c r="R9" s="64">
        <f t="shared" si="3"/>
        <v>897</v>
      </c>
      <c r="S9" s="37">
        <f t="shared" si="3"/>
        <v>8</v>
      </c>
      <c r="T9" s="65">
        <f t="shared" si="4"/>
        <v>3</v>
      </c>
      <c r="V9" s="87">
        <f t="shared" si="5"/>
        <v>45549994</v>
      </c>
      <c r="W9" s="87">
        <f t="shared" si="6"/>
        <v>6</v>
      </c>
      <c r="X9" s="87">
        <f t="shared" si="7"/>
        <v>90009992</v>
      </c>
      <c r="Y9" s="87">
        <f t="shared" si="8"/>
        <v>3</v>
      </c>
      <c r="Z9" s="100"/>
    </row>
    <row r="10" spans="1:25" ht="18.75" customHeight="1">
      <c r="A10" s="39">
        <v>162</v>
      </c>
      <c r="B10" s="302" t="s">
        <v>586</v>
      </c>
      <c r="C10" s="305" t="s">
        <v>250</v>
      </c>
      <c r="D10" s="160"/>
      <c r="E10" s="32">
        <v>301</v>
      </c>
      <c r="F10" s="32">
        <v>156</v>
      </c>
      <c r="G10" s="42">
        <f t="shared" si="0"/>
        <v>457</v>
      </c>
      <c r="H10" s="166">
        <v>4</v>
      </c>
      <c r="I10" s="61">
        <f t="shared" si="1"/>
        <v>3</v>
      </c>
      <c r="J10" s="43"/>
      <c r="K10" s="31">
        <v>298</v>
      </c>
      <c r="L10" s="32">
        <v>133</v>
      </c>
      <c r="M10" s="42">
        <f t="shared" si="2"/>
        <v>431</v>
      </c>
      <c r="N10" s="34">
        <v>4</v>
      </c>
      <c r="O10" s="44"/>
      <c r="P10" s="66">
        <f t="shared" si="3"/>
        <v>599</v>
      </c>
      <c r="Q10" s="67">
        <f t="shared" si="3"/>
        <v>289</v>
      </c>
      <c r="R10" s="64">
        <f t="shared" si="3"/>
        <v>888</v>
      </c>
      <c r="S10" s="37">
        <f t="shared" si="3"/>
        <v>8</v>
      </c>
      <c r="T10" s="65">
        <f t="shared" si="4"/>
        <v>4</v>
      </c>
      <c r="V10" s="87">
        <f t="shared" si="5"/>
        <v>45855996</v>
      </c>
      <c r="W10" s="87">
        <f t="shared" si="6"/>
        <v>3</v>
      </c>
      <c r="X10" s="87">
        <f t="shared" si="7"/>
        <v>89088992</v>
      </c>
      <c r="Y10" s="87">
        <f t="shared" si="8"/>
        <v>4</v>
      </c>
    </row>
    <row r="11" spans="1:25" ht="18.75" customHeight="1">
      <c r="A11" s="39">
        <v>163</v>
      </c>
      <c r="B11" s="303" t="s">
        <v>309</v>
      </c>
      <c r="C11" s="305" t="s">
        <v>310</v>
      </c>
      <c r="D11" s="160">
        <v>0.375</v>
      </c>
      <c r="E11" s="32">
        <v>282</v>
      </c>
      <c r="F11" s="32">
        <v>173</v>
      </c>
      <c r="G11" s="42">
        <f t="shared" si="0"/>
        <v>455</v>
      </c>
      <c r="H11" s="166">
        <v>4</v>
      </c>
      <c r="I11" s="61">
        <f t="shared" si="1"/>
        <v>4</v>
      </c>
      <c r="J11" s="36"/>
      <c r="K11" s="31">
        <v>296</v>
      </c>
      <c r="L11" s="32">
        <v>129</v>
      </c>
      <c r="M11" s="42">
        <f t="shared" si="2"/>
        <v>425</v>
      </c>
      <c r="N11" s="34">
        <v>4</v>
      </c>
      <c r="O11" s="36"/>
      <c r="P11" s="66">
        <f t="shared" si="3"/>
        <v>578</v>
      </c>
      <c r="Q11" s="67">
        <f t="shared" si="3"/>
        <v>302</v>
      </c>
      <c r="R11" s="64">
        <f t="shared" si="3"/>
        <v>880</v>
      </c>
      <c r="S11" s="37">
        <f t="shared" si="3"/>
        <v>8</v>
      </c>
      <c r="T11" s="65">
        <f t="shared" si="4"/>
        <v>5</v>
      </c>
      <c r="V11" s="87">
        <f t="shared" si="5"/>
        <v>45672996</v>
      </c>
      <c r="W11" s="87">
        <f t="shared" si="6"/>
        <v>4</v>
      </c>
      <c r="X11" s="87">
        <f t="shared" si="7"/>
        <v>88301992</v>
      </c>
      <c r="Y11" s="87">
        <f t="shared" si="8"/>
        <v>5</v>
      </c>
    </row>
    <row r="12" spans="1:25" ht="18.75" customHeight="1">
      <c r="A12" s="39">
        <v>164</v>
      </c>
      <c r="B12" s="302" t="s">
        <v>334</v>
      </c>
      <c r="C12" s="305" t="s">
        <v>335</v>
      </c>
      <c r="D12" s="160"/>
      <c r="E12" s="32">
        <v>303</v>
      </c>
      <c r="F12" s="32">
        <v>147</v>
      </c>
      <c r="G12" s="42">
        <f t="shared" si="0"/>
        <v>450</v>
      </c>
      <c r="H12" s="166">
        <v>1</v>
      </c>
      <c r="I12" s="61">
        <f t="shared" si="1"/>
        <v>7</v>
      </c>
      <c r="J12" s="43"/>
      <c r="K12" s="31">
        <v>270</v>
      </c>
      <c r="L12" s="32">
        <v>141</v>
      </c>
      <c r="M12" s="42">
        <f t="shared" si="2"/>
        <v>411</v>
      </c>
      <c r="N12" s="34">
        <v>4</v>
      </c>
      <c r="O12" s="44"/>
      <c r="P12" s="66">
        <f t="shared" si="3"/>
        <v>573</v>
      </c>
      <c r="Q12" s="67">
        <f t="shared" si="3"/>
        <v>288</v>
      </c>
      <c r="R12" s="64">
        <f t="shared" si="3"/>
        <v>861</v>
      </c>
      <c r="S12" s="37">
        <f t="shared" si="3"/>
        <v>5</v>
      </c>
      <c r="T12" s="65">
        <f t="shared" si="4"/>
        <v>6</v>
      </c>
      <c r="V12" s="87">
        <f t="shared" si="5"/>
        <v>45146999</v>
      </c>
      <c r="W12" s="87">
        <f t="shared" si="6"/>
        <v>7</v>
      </c>
      <c r="X12" s="87">
        <f t="shared" si="7"/>
        <v>86387995</v>
      </c>
      <c r="Y12" s="87">
        <f t="shared" si="8"/>
        <v>6</v>
      </c>
    </row>
    <row r="13" spans="1:25" ht="18.75" customHeight="1">
      <c r="A13" s="39">
        <v>165</v>
      </c>
      <c r="B13" s="302" t="s">
        <v>332</v>
      </c>
      <c r="C13" s="305" t="s">
        <v>333</v>
      </c>
      <c r="D13" s="160">
        <v>0.59375</v>
      </c>
      <c r="E13" s="32">
        <v>294</v>
      </c>
      <c r="F13" s="32">
        <v>161</v>
      </c>
      <c r="G13" s="42">
        <f t="shared" si="0"/>
        <v>455</v>
      </c>
      <c r="H13" s="166">
        <v>1</v>
      </c>
      <c r="I13" s="35">
        <f t="shared" si="1"/>
        <v>5</v>
      </c>
      <c r="J13" s="43"/>
      <c r="K13" s="230" t="s">
        <v>343</v>
      </c>
      <c r="L13" s="32"/>
      <c r="M13" s="42">
        <f t="shared" si="2"/>
      </c>
      <c r="N13" s="34"/>
      <c r="O13" s="44"/>
      <c r="P13" s="66">
        <f t="shared" si="3"/>
      </c>
      <c r="Q13" s="67">
        <f t="shared" si="3"/>
      </c>
      <c r="R13" s="64">
        <f t="shared" si="3"/>
      </c>
      <c r="S13" s="37">
        <f t="shared" si="3"/>
      </c>
      <c r="T13" s="65">
        <f t="shared" si="4"/>
      </c>
      <c r="V13" s="87">
        <f t="shared" si="5"/>
        <v>45660999</v>
      </c>
      <c r="W13" s="87">
        <f t="shared" si="6"/>
        <v>5</v>
      </c>
      <c r="X13" s="87">
        <f t="shared" si="7"/>
      </c>
      <c r="Y13" s="87">
        <f t="shared" si="8"/>
      </c>
    </row>
    <row r="14" spans="1:25" ht="18.75" customHeight="1">
      <c r="A14" s="39">
        <v>166</v>
      </c>
      <c r="B14" s="302" t="s">
        <v>328</v>
      </c>
      <c r="C14" s="305" t="s">
        <v>329</v>
      </c>
      <c r="D14" s="160"/>
      <c r="E14" s="32">
        <v>294</v>
      </c>
      <c r="F14" s="32">
        <v>154</v>
      </c>
      <c r="G14" s="42">
        <f aca="true" t="shared" si="9" ref="G14:G28">IF(SUM(E14,F14)&gt;0,SUM(E14,F14),"")</f>
        <v>448</v>
      </c>
      <c r="H14" s="167">
        <v>2</v>
      </c>
      <c r="I14" s="61">
        <f aca="true" t="shared" si="10" ref="I14:I28">IF(W14&gt;0,W14,"")</f>
        <v>8</v>
      </c>
      <c r="J14" s="43"/>
      <c r="K14" s="31"/>
      <c r="L14" s="32"/>
      <c r="M14" s="42">
        <f aca="true" t="shared" si="11" ref="M14:M28">IF(SUM(K14,L14)&gt;0,SUM(K14,L14),"")</f>
      </c>
      <c r="N14" s="34"/>
      <c r="O14" s="44"/>
      <c r="P14" s="66">
        <f aca="true" t="shared" si="12" ref="P14:P28">IF(AND(ISNUMBER(E14),ISNUMBER(K14)),SUM(E14,K14),"")</f>
      </c>
      <c r="Q14" s="67">
        <f aca="true" t="shared" si="13" ref="Q14:Q28">IF(AND(ISNUMBER(F14),ISNUMBER(L14)),SUM(F14,L14),"")</f>
      </c>
      <c r="R14" s="64">
        <f aca="true" t="shared" si="14" ref="R14:R28">IF(AND(ISNUMBER(G14),ISNUMBER(M14)),SUM(G14,M14),"")</f>
      </c>
      <c r="S14" s="37">
        <f aca="true" t="shared" si="15" ref="S14:S28">IF(AND(ISNUMBER(H14),ISNUMBER(N14)),SUM(H14,N14),"")</f>
      </c>
      <c r="T14" s="65">
        <f aca="true" t="shared" si="16" ref="T14:T28">IF(Y14&gt;0,Y14,"")</f>
      </c>
      <c r="V14" s="87">
        <f t="shared" si="5"/>
        <v>44953998</v>
      </c>
      <c r="W14" s="87">
        <f t="shared" si="6"/>
        <v>8</v>
      </c>
      <c r="X14" s="87">
        <f t="shared" si="7"/>
      </c>
      <c r="Y14" s="87">
        <f t="shared" si="8"/>
      </c>
    </row>
    <row r="15" spans="1:25" ht="18.75" customHeight="1">
      <c r="A15" s="39">
        <v>167</v>
      </c>
      <c r="B15" s="302" t="s">
        <v>322</v>
      </c>
      <c r="C15" s="305" t="s">
        <v>323</v>
      </c>
      <c r="D15" s="160">
        <v>0.5</v>
      </c>
      <c r="E15" s="32">
        <v>307</v>
      </c>
      <c r="F15" s="32">
        <v>141</v>
      </c>
      <c r="G15" s="42">
        <f t="shared" si="9"/>
        <v>448</v>
      </c>
      <c r="H15" s="166">
        <v>4</v>
      </c>
      <c r="I15" s="61">
        <f t="shared" si="10"/>
        <v>9</v>
      </c>
      <c r="J15" s="43"/>
      <c r="K15" s="31"/>
      <c r="L15" s="32"/>
      <c r="M15" s="42">
        <f t="shared" si="11"/>
      </c>
      <c r="N15" s="88"/>
      <c r="O15" s="44"/>
      <c r="P15" s="66">
        <f t="shared" si="12"/>
      </c>
      <c r="Q15" s="67">
        <f t="shared" si="13"/>
      </c>
      <c r="R15" s="64">
        <f t="shared" si="14"/>
      </c>
      <c r="S15" s="37">
        <f t="shared" si="15"/>
      </c>
      <c r="T15" s="65">
        <f t="shared" si="16"/>
      </c>
      <c r="V15" s="87">
        <f t="shared" si="5"/>
        <v>44940996</v>
      </c>
      <c r="W15" s="87">
        <f t="shared" si="6"/>
        <v>9</v>
      </c>
      <c r="X15" s="87">
        <f t="shared" si="7"/>
      </c>
      <c r="Y15" s="87">
        <f t="shared" si="8"/>
      </c>
    </row>
    <row r="16" spans="1:25" ht="18.75" customHeight="1">
      <c r="A16" s="39">
        <v>168</v>
      </c>
      <c r="B16" s="308" t="s">
        <v>342</v>
      </c>
      <c r="C16" s="307" t="s">
        <v>258</v>
      </c>
      <c r="D16" s="160"/>
      <c r="E16" s="32">
        <v>293</v>
      </c>
      <c r="F16" s="32">
        <v>150</v>
      </c>
      <c r="G16" s="42">
        <f t="shared" si="9"/>
        <v>443</v>
      </c>
      <c r="H16" s="166">
        <v>0</v>
      </c>
      <c r="I16" s="61">
        <f t="shared" si="10"/>
        <v>10</v>
      </c>
      <c r="J16" s="43"/>
      <c r="K16" s="31"/>
      <c r="L16" s="32"/>
      <c r="M16" s="42">
        <f t="shared" si="11"/>
      </c>
      <c r="N16" s="34"/>
      <c r="O16" s="44"/>
      <c r="P16" s="66">
        <f t="shared" si="12"/>
      </c>
      <c r="Q16" s="67">
        <f t="shared" si="13"/>
      </c>
      <c r="R16" s="64">
        <f t="shared" si="14"/>
      </c>
      <c r="S16" s="37">
        <f t="shared" si="15"/>
      </c>
      <c r="T16" s="65">
        <f t="shared" si="16"/>
      </c>
      <c r="V16" s="87">
        <f t="shared" si="5"/>
        <v>44450000</v>
      </c>
      <c r="W16" s="87">
        <f t="shared" si="6"/>
        <v>10</v>
      </c>
      <c r="X16" s="87">
        <f t="shared" si="7"/>
      </c>
      <c r="Y16" s="87">
        <f t="shared" si="8"/>
      </c>
    </row>
    <row r="17" spans="1:25" ht="18.75" customHeight="1">
      <c r="A17" s="39">
        <v>169</v>
      </c>
      <c r="B17" s="302" t="s">
        <v>338</v>
      </c>
      <c r="C17" s="305" t="s">
        <v>147</v>
      </c>
      <c r="D17" s="160"/>
      <c r="E17" s="32">
        <v>285</v>
      </c>
      <c r="F17" s="32">
        <v>141</v>
      </c>
      <c r="G17" s="42">
        <f t="shared" si="9"/>
        <v>426</v>
      </c>
      <c r="H17" s="166">
        <v>5</v>
      </c>
      <c r="I17" s="61">
        <f t="shared" si="10"/>
        <v>11</v>
      </c>
      <c r="J17" s="43"/>
      <c r="K17" s="31"/>
      <c r="L17" s="32"/>
      <c r="M17" s="42">
        <f t="shared" si="11"/>
      </c>
      <c r="N17" s="34"/>
      <c r="O17" s="44"/>
      <c r="P17" s="66">
        <f t="shared" si="12"/>
      </c>
      <c r="Q17" s="67">
        <f t="shared" si="13"/>
      </c>
      <c r="R17" s="64">
        <f t="shared" si="14"/>
      </c>
      <c r="S17" s="37">
        <f t="shared" si="15"/>
      </c>
      <c r="T17" s="65">
        <f t="shared" si="16"/>
      </c>
      <c r="V17" s="87">
        <f t="shared" si="5"/>
        <v>42740995</v>
      </c>
      <c r="W17" s="87">
        <f t="shared" si="6"/>
        <v>11</v>
      </c>
      <c r="X17" s="87">
        <f t="shared" si="7"/>
      </c>
      <c r="Y17" s="87">
        <f t="shared" si="8"/>
      </c>
    </row>
    <row r="18" spans="1:25" ht="18.75" customHeight="1">
      <c r="A18" s="39">
        <v>170</v>
      </c>
      <c r="B18" s="302" t="s">
        <v>319</v>
      </c>
      <c r="C18" s="305" t="s">
        <v>591</v>
      </c>
      <c r="D18" s="160"/>
      <c r="E18" s="32">
        <v>292</v>
      </c>
      <c r="F18" s="32">
        <v>133</v>
      </c>
      <c r="G18" s="42">
        <f t="shared" si="9"/>
        <v>425</v>
      </c>
      <c r="H18" s="166">
        <v>6</v>
      </c>
      <c r="I18" s="61">
        <f t="shared" si="10"/>
        <v>12</v>
      </c>
      <c r="J18" s="43"/>
      <c r="K18" s="31"/>
      <c r="L18" s="32"/>
      <c r="M18" s="42">
        <f t="shared" si="11"/>
      </c>
      <c r="N18" s="34"/>
      <c r="O18" s="49"/>
      <c r="P18" s="66">
        <f t="shared" si="12"/>
      </c>
      <c r="Q18" s="67">
        <f t="shared" si="13"/>
      </c>
      <c r="R18" s="64">
        <f t="shared" si="14"/>
      </c>
      <c r="S18" s="37">
        <f t="shared" si="15"/>
      </c>
      <c r="T18" s="65">
        <f t="shared" si="16"/>
      </c>
      <c r="V18" s="87">
        <f t="shared" si="5"/>
        <v>42632994</v>
      </c>
      <c r="W18" s="87">
        <f t="shared" si="6"/>
        <v>12</v>
      </c>
      <c r="X18" s="87">
        <f t="shared" si="7"/>
      </c>
      <c r="Y18" s="87">
        <f t="shared" si="8"/>
      </c>
    </row>
    <row r="19" spans="1:25" ht="18.75" customHeight="1">
      <c r="A19" s="39">
        <v>171</v>
      </c>
      <c r="B19" s="308" t="s">
        <v>143</v>
      </c>
      <c r="C19" s="307" t="s">
        <v>142</v>
      </c>
      <c r="D19" s="160">
        <v>0.6875</v>
      </c>
      <c r="E19" s="32">
        <v>292</v>
      </c>
      <c r="F19" s="32">
        <v>131</v>
      </c>
      <c r="G19" s="42">
        <f t="shared" si="9"/>
        <v>423</v>
      </c>
      <c r="H19" s="166">
        <v>6</v>
      </c>
      <c r="I19" s="61">
        <f t="shared" si="10"/>
        <v>13</v>
      </c>
      <c r="J19" s="43"/>
      <c r="K19" s="31"/>
      <c r="L19" s="32"/>
      <c r="M19" s="42">
        <f t="shared" si="11"/>
      </c>
      <c r="N19" s="34"/>
      <c r="O19" s="44"/>
      <c r="P19" s="66">
        <f t="shared" si="12"/>
      </c>
      <c r="Q19" s="67">
        <f t="shared" si="13"/>
      </c>
      <c r="R19" s="64">
        <f t="shared" si="14"/>
      </c>
      <c r="S19" s="37">
        <f t="shared" si="15"/>
      </c>
      <c r="T19" s="65">
        <f t="shared" si="16"/>
      </c>
      <c r="V19" s="87">
        <f t="shared" si="5"/>
        <v>42430994</v>
      </c>
      <c r="W19" s="87">
        <f t="shared" si="6"/>
        <v>13</v>
      </c>
      <c r="X19" s="87">
        <f t="shared" si="7"/>
      </c>
      <c r="Y19" s="87">
        <f t="shared" si="8"/>
      </c>
    </row>
    <row r="20" spans="1:25" ht="18.75" customHeight="1">
      <c r="A20" s="39">
        <v>172</v>
      </c>
      <c r="B20" s="302" t="s">
        <v>340</v>
      </c>
      <c r="C20" s="305" t="s">
        <v>341</v>
      </c>
      <c r="D20" s="160">
        <v>0.65625</v>
      </c>
      <c r="E20" s="32">
        <v>298</v>
      </c>
      <c r="F20" s="32">
        <v>123</v>
      </c>
      <c r="G20" s="42">
        <f t="shared" si="9"/>
        <v>421</v>
      </c>
      <c r="H20" s="166">
        <v>7</v>
      </c>
      <c r="I20" s="61">
        <f t="shared" si="10"/>
        <v>14</v>
      </c>
      <c r="J20" s="43"/>
      <c r="K20" s="31"/>
      <c r="L20" s="32"/>
      <c r="M20" s="42">
        <f t="shared" si="11"/>
      </c>
      <c r="N20" s="34"/>
      <c r="O20" s="44"/>
      <c r="P20" s="66">
        <f t="shared" si="12"/>
      </c>
      <c r="Q20" s="67">
        <f t="shared" si="13"/>
      </c>
      <c r="R20" s="64">
        <f t="shared" si="14"/>
      </c>
      <c r="S20" s="37">
        <f t="shared" si="15"/>
      </c>
      <c r="T20" s="65">
        <f t="shared" si="16"/>
      </c>
      <c r="V20" s="87">
        <f t="shared" si="5"/>
        <v>42222993</v>
      </c>
      <c r="W20" s="87">
        <f t="shared" si="6"/>
        <v>14</v>
      </c>
      <c r="X20" s="87">
        <f t="shared" si="7"/>
      </c>
      <c r="Y20" s="87">
        <f t="shared" si="8"/>
      </c>
    </row>
    <row r="21" spans="1:25" ht="18.75" customHeight="1">
      <c r="A21" s="39">
        <v>173</v>
      </c>
      <c r="B21" s="302" t="s">
        <v>336</v>
      </c>
      <c r="C21" s="305" t="s">
        <v>167</v>
      </c>
      <c r="D21" s="160">
        <v>0.625</v>
      </c>
      <c r="E21" s="32">
        <v>278</v>
      </c>
      <c r="F21" s="32">
        <v>142</v>
      </c>
      <c r="G21" s="42">
        <f t="shared" si="9"/>
        <v>420</v>
      </c>
      <c r="H21" s="166">
        <v>4</v>
      </c>
      <c r="I21" s="61">
        <f t="shared" si="10"/>
        <v>15</v>
      </c>
      <c r="J21" s="43"/>
      <c r="K21" s="31"/>
      <c r="L21" s="32"/>
      <c r="M21" s="42">
        <f t="shared" si="11"/>
      </c>
      <c r="N21" s="34"/>
      <c r="O21" s="44"/>
      <c r="P21" s="66">
        <f t="shared" si="12"/>
      </c>
      <c r="Q21" s="67">
        <f t="shared" si="13"/>
      </c>
      <c r="R21" s="64">
        <f t="shared" si="14"/>
      </c>
      <c r="S21" s="37">
        <f t="shared" si="15"/>
      </c>
      <c r="T21" s="65">
        <f t="shared" si="16"/>
      </c>
      <c r="V21" s="87">
        <f t="shared" si="5"/>
        <v>42141996</v>
      </c>
      <c r="W21" s="87">
        <f t="shared" si="6"/>
        <v>15</v>
      </c>
      <c r="X21" s="87">
        <f t="shared" si="7"/>
      </c>
      <c r="Y21" s="87">
        <f t="shared" si="8"/>
      </c>
    </row>
    <row r="22" spans="1:25" ht="18.75" customHeight="1">
      <c r="A22" s="39">
        <v>174</v>
      </c>
      <c r="B22" s="302" t="s">
        <v>320</v>
      </c>
      <c r="C22" s="305" t="s">
        <v>318</v>
      </c>
      <c r="D22" s="160">
        <v>0.46875</v>
      </c>
      <c r="E22" s="32">
        <v>295</v>
      </c>
      <c r="F22" s="32">
        <v>122</v>
      </c>
      <c r="G22" s="42">
        <f t="shared" si="9"/>
        <v>417</v>
      </c>
      <c r="H22" s="166">
        <v>8</v>
      </c>
      <c r="I22" s="35">
        <f t="shared" si="10"/>
        <v>16</v>
      </c>
      <c r="J22" s="43"/>
      <c r="K22" s="31"/>
      <c r="L22" s="32"/>
      <c r="M22" s="42">
        <f t="shared" si="11"/>
      </c>
      <c r="N22" s="34"/>
      <c r="O22" s="44"/>
      <c r="P22" s="66">
        <f t="shared" si="12"/>
      </c>
      <c r="Q22" s="67">
        <f t="shared" si="13"/>
      </c>
      <c r="R22" s="64">
        <f t="shared" si="14"/>
      </c>
      <c r="S22" s="37">
        <f t="shared" si="15"/>
      </c>
      <c r="T22" s="65">
        <f t="shared" si="16"/>
      </c>
      <c r="V22" s="87">
        <f t="shared" si="5"/>
        <v>41821992</v>
      </c>
      <c r="W22" s="87">
        <f t="shared" si="6"/>
        <v>16</v>
      </c>
      <c r="X22" s="87">
        <f t="shared" si="7"/>
      </c>
      <c r="Y22" s="87">
        <f t="shared" si="8"/>
      </c>
    </row>
    <row r="23" spans="1:25" ht="18.75" customHeight="1">
      <c r="A23" s="39">
        <v>175</v>
      </c>
      <c r="B23" s="302" t="s">
        <v>330</v>
      </c>
      <c r="C23" s="305" t="s">
        <v>264</v>
      </c>
      <c r="D23" s="160">
        <v>0.5625</v>
      </c>
      <c r="E23" s="32">
        <v>300</v>
      </c>
      <c r="F23" s="32">
        <v>114</v>
      </c>
      <c r="G23" s="42">
        <f t="shared" si="9"/>
        <v>414</v>
      </c>
      <c r="H23" s="166">
        <v>5</v>
      </c>
      <c r="I23" s="61">
        <f t="shared" si="10"/>
        <v>17</v>
      </c>
      <c r="J23" s="36"/>
      <c r="K23" s="31"/>
      <c r="L23" s="32"/>
      <c r="M23" s="42">
        <f t="shared" si="11"/>
      </c>
      <c r="N23" s="34"/>
      <c r="O23" s="36"/>
      <c r="P23" s="66">
        <f t="shared" si="12"/>
      </c>
      <c r="Q23" s="67">
        <f t="shared" si="13"/>
      </c>
      <c r="R23" s="64">
        <f t="shared" si="14"/>
      </c>
      <c r="S23" s="37">
        <f t="shared" si="15"/>
      </c>
      <c r="T23" s="65">
        <f t="shared" si="16"/>
      </c>
      <c r="U23" s="8"/>
      <c r="V23" s="86">
        <f t="shared" si="5"/>
        <v>41513995</v>
      </c>
      <c r="W23" s="86">
        <f t="shared" si="6"/>
        <v>17</v>
      </c>
      <c r="X23" s="86">
        <f t="shared" si="7"/>
      </c>
      <c r="Y23" s="86">
        <f t="shared" si="8"/>
      </c>
    </row>
    <row r="24" spans="1:25" ht="18.75" customHeight="1">
      <c r="A24" s="39">
        <v>176</v>
      </c>
      <c r="B24" s="302" t="s">
        <v>317</v>
      </c>
      <c r="C24" s="305" t="s">
        <v>318</v>
      </c>
      <c r="D24" s="160">
        <v>0.4375</v>
      </c>
      <c r="E24" s="32">
        <v>290</v>
      </c>
      <c r="F24" s="32">
        <v>120</v>
      </c>
      <c r="G24" s="42">
        <f t="shared" si="9"/>
        <v>410</v>
      </c>
      <c r="H24" s="166">
        <v>8</v>
      </c>
      <c r="I24" s="61">
        <f t="shared" si="10"/>
        <v>18</v>
      </c>
      <c r="J24" s="43"/>
      <c r="K24" s="31"/>
      <c r="L24" s="32"/>
      <c r="M24" s="42">
        <f t="shared" si="11"/>
      </c>
      <c r="N24" s="34"/>
      <c r="O24" s="44"/>
      <c r="P24" s="66">
        <f t="shared" si="12"/>
      </c>
      <c r="Q24" s="67">
        <f t="shared" si="13"/>
      </c>
      <c r="R24" s="64">
        <f t="shared" si="14"/>
      </c>
      <c r="S24" s="37">
        <f t="shared" si="15"/>
      </c>
      <c r="T24" s="65">
        <f t="shared" si="16"/>
      </c>
      <c r="V24" s="87">
        <f t="shared" si="5"/>
        <v>41119992</v>
      </c>
      <c r="W24" s="87">
        <f t="shared" si="6"/>
        <v>18</v>
      </c>
      <c r="X24" s="87">
        <f t="shared" si="7"/>
      </c>
      <c r="Y24" s="87">
        <f t="shared" si="8"/>
      </c>
    </row>
    <row r="25" spans="1:25" ht="18.75" customHeight="1">
      <c r="A25" s="39">
        <v>177</v>
      </c>
      <c r="B25" s="302" t="s">
        <v>315</v>
      </c>
      <c r="C25" s="305" t="s">
        <v>316</v>
      </c>
      <c r="D25" s="160"/>
      <c r="E25" s="32">
        <v>278</v>
      </c>
      <c r="F25" s="32">
        <v>124</v>
      </c>
      <c r="G25" s="42">
        <f t="shared" si="9"/>
        <v>402</v>
      </c>
      <c r="H25" s="166">
        <v>8</v>
      </c>
      <c r="I25" s="61">
        <f t="shared" si="10"/>
        <v>19</v>
      </c>
      <c r="J25" s="43"/>
      <c r="K25" s="31"/>
      <c r="L25" s="32"/>
      <c r="M25" s="42">
        <f t="shared" si="11"/>
      </c>
      <c r="N25" s="34"/>
      <c r="O25" s="44"/>
      <c r="P25" s="66">
        <f t="shared" si="12"/>
      </c>
      <c r="Q25" s="67">
        <f t="shared" si="13"/>
      </c>
      <c r="R25" s="64">
        <f t="shared" si="14"/>
      </c>
      <c r="S25" s="37">
        <f t="shared" si="15"/>
      </c>
      <c r="T25" s="65">
        <f t="shared" si="16"/>
      </c>
      <c r="V25" s="87">
        <f t="shared" si="5"/>
        <v>40323992</v>
      </c>
      <c r="W25" s="87">
        <f t="shared" si="6"/>
        <v>19</v>
      </c>
      <c r="X25" s="87">
        <f t="shared" si="7"/>
      </c>
      <c r="Y25" s="87">
        <f t="shared" si="8"/>
      </c>
    </row>
    <row r="26" spans="1:25" ht="18.75" customHeight="1">
      <c r="A26" s="39">
        <v>178</v>
      </c>
      <c r="B26" s="303" t="s">
        <v>326</v>
      </c>
      <c r="C26" s="305" t="s">
        <v>327</v>
      </c>
      <c r="D26" s="160">
        <v>0.53125</v>
      </c>
      <c r="E26" s="32">
        <v>282</v>
      </c>
      <c r="F26" s="32">
        <v>110</v>
      </c>
      <c r="G26" s="42">
        <f t="shared" si="9"/>
        <v>392</v>
      </c>
      <c r="H26" s="166">
        <v>5</v>
      </c>
      <c r="I26" s="61">
        <f t="shared" si="10"/>
        <v>20</v>
      </c>
      <c r="J26" s="43"/>
      <c r="K26" s="31"/>
      <c r="L26" s="32"/>
      <c r="M26" s="42">
        <f t="shared" si="11"/>
      </c>
      <c r="N26" s="34"/>
      <c r="O26" s="43"/>
      <c r="P26" s="66">
        <f t="shared" si="12"/>
      </c>
      <c r="Q26" s="67">
        <f t="shared" si="13"/>
      </c>
      <c r="R26" s="64">
        <f t="shared" si="14"/>
      </c>
      <c r="S26" s="37">
        <f t="shared" si="15"/>
      </c>
      <c r="T26" s="65">
        <f t="shared" si="16"/>
      </c>
      <c r="V26" s="87">
        <f t="shared" si="5"/>
        <v>39309995</v>
      </c>
      <c r="W26" s="87">
        <f t="shared" si="6"/>
        <v>20</v>
      </c>
      <c r="X26" s="87">
        <f t="shared" si="7"/>
      </c>
      <c r="Y26" s="87">
        <f t="shared" si="8"/>
      </c>
    </row>
    <row r="27" spans="1:25" ht="18.75" customHeight="1">
      <c r="A27" s="39">
        <v>179</v>
      </c>
      <c r="B27" s="311" t="s">
        <v>313</v>
      </c>
      <c r="C27" s="306" t="s">
        <v>314</v>
      </c>
      <c r="D27" s="160">
        <v>0.40625</v>
      </c>
      <c r="E27" s="312" t="s">
        <v>343</v>
      </c>
      <c r="F27" s="32"/>
      <c r="G27" s="42">
        <f t="shared" si="9"/>
      </c>
      <c r="H27" s="166"/>
      <c r="I27" s="35">
        <f t="shared" si="10"/>
      </c>
      <c r="J27" s="43"/>
      <c r="K27" s="31"/>
      <c r="L27" s="32"/>
      <c r="M27" s="42">
        <f t="shared" si="11"/>
      </c>
      <c r="N27" s="34"/>
      <c r="O27" s="51"/>
      <c r="P27" s="66">
        <f t="shared" si="12"/>
      </c>
      <c r="Q27" s="67">
        <f t="shared" si="13"/>
      </c>
      <c r="R27" s="64">
        <f t="shared" si="14"/>
      </c>
      <c r="S27" s="37">
        <f t="shared" si="15"/>
      </c>
      <c r="T27" s="65">
        <f t="shared" si="16"/>
      </c>
      <c r="V27" s="87">
        <f t="shared" si="5"/>
      </c>
      <c r="W27" s="87">
        <f t="shared" si="6"/>
      </c>
      <c r="X27" s="87">
        <f t="shared" si="7"/>
      </c>
      <c r="Y27" s="87">
        <f t="shared" si="8"/>
      </c>
    </row>
    <row r="28" spans="1:25" s="8" customFormat="1" ht="18.75" customHeight="1">
      <c r="A28" s="52">
        <v>180</v>
      </c>
      <c r="B28" s="309" t="s">
        <v>331</v>
      </c>
      <c r="C28" s="310" t="s">
        <v>239</v>
      </c>
      <c r="D28" s="161"/>
      <c r="E28" s="313" t="s">
        <v>343</v>
      </c>
      <c r="F28" s="54"/>
      <c r="G28" s="71">
        <f t="shared" si="9"/>
      </c>
      <c r="H28" s="168"/>
      <c r="I28" s="72">
        <f t="shared" si="10"/>
      </c>
      <c r="J28" s="43"/>
      <c r="K28" s="53"/>
      <c r="L28" s="54"/>
      <c r="M28" s="71">
        <f t="shared" si="11"/>
      </c>
      <c r="N28" s="90"/>
      <c r="O28" s="43"/>
      <c r="P28" s="70">
        <f t="shared" si="12"/>
      </c>
      <c r="Q28" s="73">
        <f t="shared" si="13"/>
      </c>
      <c r="R28" s="74">
        <f t="shared" si="14"/>
      </c>
      <c r="S28" s="58">
        <f t="shared" si="15"/>
      </c>
      <c r="T28" s="75">
        <f t="shared" si="16"/>
      </c>
      <c r="U28" s="5"/>
      <c r="V28" s="87">
        <f t="shared" si="5"/>
      </c>
      <c r="W28" s="87">
        <f t="shared" si="6"/>
      </c>
      <c r="X28" s="87">
        <f t="shared" si="7"/>
      </c>
      <c r="Y28" s="87">
        <f t="shared" si="8"/>
      </c>
    </row>
    <row r="29" spans="16:20" ht="12.75">
      <c r="P29" s="5"/>
      <c r="Q29" s="5"/>
      <c r="R29" s="5"/>
      <c r="T29" s="5"/>
    </row>
    <row r="30" spans="16:20" ht="12.75">
      <c r="P30" s="5"/>
      <c r="Q30" s="5"/>
      <c r="R30" s="5"/>
      <c r="T30" s="5"/>
    </row>
  </sheetData>
  <sheetProtection/>
  <conditionalFormatting sqref="L7:L28">
    <cfRule type="cellIs" priority="5" dxfId="35" operator="lessThan" stopIfTrue="1">
      <formula>125</formula>
    </cfRule>
    <cfRule type="cellIs" priority="6" dxfId="1" operator="between" stopIfTrue="1">
      <formula>125</formula>
      <formula>149</formula>
    </cfRule>
    <cfRule type="cellIs" priority="7" dxfId="6" operator="greaterThanOrEqual" stopIfTrue="1">
      <formula>150</formula>
    </cfRule>
  </conditionalFormatting>
  <conditionalFormatting sqref="K7:K28">
    <cfRule type="cellIs" priority="8" dxfId="35" operator="lessThan" stopIfTrue="1">
      <formula>275</formula>
    </cfRule>
    <cfRule type="cellIs" priority="9" dxfId="1" operator="between" stopIfTrue="1">
      <formula>275</formula>
      <formula>299</formula>
    </cfRule>
    <cfRule type="cellIs" priority="10" dxfId="6" operator="greaterThanOrEqual" stopIfTrue="1">
      <formula>300</formula>
    </cfRule>
  </conditionalFormatting>
  <conditionalFormatting sqref="I7:I28">
    <cfRule type="cellIs" priority="11" dxfId="1" operator="between" stopIfTrue="1">
      <formula>1</formula>
      <formula>6</formula>
    </cfRule>
    <cfRule type="cellIs" priority="12" dxfId="35" operator="greaterThanOrEqual" stopIfTrue="1">
      <formula>7</formula>
    </cfRule>
  </conditionalFormatting>
  <conditionalFormatting sqref="N9 N13 N24:N27">
    <cfRule type="cellIs" priority="16" dxfId="6" operator="equal" stopIfTrue="1">
      <formula>0</formula>
    </cfRule>
    <cfRule type="cellIs" priority="17" dxfId="1" operator="equal" stopIfTrue="1">
      <formula>1</formula>
    </cfRule>
    <cfRule type="cellIs" priority="18" dxfId="31" operator="greaterThan" stopIfTrue="1">
      <formula>1</formula>
    </cfRule>
  </conditionalFormatting>
  <conditionalFormatting sqref="G28 G7:G10 G12:G26">
    <cfRule type="cellIs" priority="19" dxfId="35" operator="lessThan" stopIfTrue="1">
      <formula>400</formula>
    </cfRule>
    <cfRule type="cellIs" priority="20" dxfId="1" operator="between" stopIfTrue="1">
      <formula>400</formula>
      <formula>449</formula>
    </cfRule>
    <cfRule type="cellIs" priority="21" dxfId="6" operator="greaterThan" stopIfTrue="1">
      <formula>450</formula>
    </cfRule>
  </conditionalFormatting>
  <conditionalFormatting sqref="S7:S28 N7:N28 H7:H28">
    <cfRule type="cellIs" priority="22" dxfId="6" operator="equal" stopIfTrue="1">
      <formula>0</formula>
    </cfRule>
  </conditionalFormatting>
  <conditionalFormatting sqref="E7:E28">
    <cfRule type="cellIs" priority="23" dxfId="6" operator="greaterThanOrEqual" stopIfTrue="1">
      <formula>300</formula>
    </cfRule>
    <cfRule type="cellIs" priority="24" dxfId="1" operator="greaterThanOrEqual" stopIfTrue="1">
      <formula>275</formula>
    </cfRule>
  </conditionalFormatting>
  <conditionalFormatting sqref="F7:F28">
    <cfRule type="cellIs" priority="25" dxfId="6" operator="greaterThanOrEqual" stopIfTrue="1">
      <formula>150</formula>
    </cfRule>
    <cfRule type="cellIs" priority="26" dxfId="1" operator="greaterThanOrEqual" stopIfTrue="1">
      <formula>125</formula>
    </cfRule>
  </conditionalFormatting>
  <conditionalFormatting sqref="M7:M28">
    <cfRule type="cellIs" priority="27" dxfId="6" operator="greaterThanOrEqual" stopIfTrue="1">
      <formula>450</formula>
    </cfRule>
    <cfRule type="cellIs" priority="28" dxfId="1" operator="greaterThanOrEqual" stopIfTrue="1">
      <formula>400</formula>
    </cfRule>
  </conditionalFormatting>
  <conditionalFormatting sqref="R7:R28">
    <cfRule type="cellIs" priority="29" dxfId="6" operator="greaterThanOrEqual" stopIfTrue="1">
      <formula>900</formula>
    </cfRule>
    <cfRule type="cellIs" priority="30" dxfId="1" operator="greaterThanOrEqual" stopIfTrue="1">
      <formula>800</formula>
    </cfRule>
  </conditionalFormatting>
  <conditionalFormatting sqref="Q7:Q28">
    <cfRule type="cellIs" priority="31" dxfId="6" operator="greaterThanOrEqual" stopIfTrue="1">
      <formula>300</formula>
    </cfRule>
    <cfRule type="cellIs" priority="32" dxfId="1" operator="greaterThanOrEqual" stopIfTrue="1">
      <formula>250</formula>
    </cfRule>
  </conditionalFormatting>
  <conditionalFormatting sqref="P7:P28">
    <cfRule type="cellIs" priority="33" dxfId="6" operator="greaterThanOrEqual" stopIfTrue="1">
      <formula>600</formula>
    </cfRule>
    <cfRule type="cellIs" priority="34" dxfId="1" operator="greaterThanOrEqual" stopIfTrue="1">
      <formula>550</formula>
    </cfRule>
  </conditionalFormatting>
  <conditionalFormatting sqref="G27 G11">
    <cfRule type="cellIs" priority="35" dxfId="35" operator="lessThan" stopIfTrue="1">
      <formula>400</formula>
    </cfRule>
    <cfRule type="cellIs" priority="36" dxfId="1" operator="between" stopIfTrue="1">
      <formula>400</formula>
      <formula>449</formula>
    </cfRule>
    <cfRule type="cellIs" priority="37" dxfId="6" operator="greaterThanOrEqual" stopIfTrue="1">
      <formula>450</formula>
    </cfRule>
  </conditionalFormatting>
  <conditionalFormatting sqref="T7:T28">
    <cfRule type="cellIs" priority="1" dxfId="36" operator="between" stopIfTrue="1">
      <formula>1</formula>
      <formula>3</formula>
    </cfRule>
    <cfRule type="cellIs" priority="2" dxfId="35" operator="between" stopIfTrue="1">
      <formula>4</formula>
      <formula>6</formula>
    </cfRule>
    <cfRule type="cellIs" priority="3" dxfId="2" operator="greaterThanOrEqual" stopIfTrue="1">
      <formula>7</formula>
    </cfRule>
  </conditionalFormatting>
  <printOptions/>
  <pageMargins left="0.32" right="0.48" top="0.49" bottom="0.35" header="0.4921259845" footer="0.39"/>
  <pageSetup horizontalDpi="300" verticalDpi="300" orientation="landscape" paperSize="9" r:id="rId1"/>
  <headerFooter alignWithMargins="0">
    <oddFooter>&amp;L&amp;8&amp;F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A1">
      <selection activeCell="R30" sqref="R30"/>
    </sheetView>
  </sheetViews>
  <sheetFormatPr defaultColWidth="11.421875" defaultRowHeight="12.75"/>
  <cols>
    <col min="1" max="1" width="3.421875" style="6" customWidth="1"/>
    <col min="2" max="2" width="25.00390625" style="5" customWidth="1"/>
    <col min="3" max="3" width="20.8515625" style="5" customWidth="1"/>
    <col min="4" max="4" width="4.57421875" style="6" customWidth="1"/>
    <col min="5" max="7" width="5.8515625" style="6" customWidth="1"/>
    <col min="8" max="9" width="3.8515625" style="6" customWidth="1"/>
    <col min="10" max="10" width="0.9921875" style="6" customWidth="1"/>
    <col min="11" max="13" width="6.28125" style="6" customWidth="1"/>
    <col min="14" max="14" width="4.00390625" style="6" customWidth="1"/>
    <col min="15" max="15" width="0.9921875" style="6" customWidth="1"/>
    <col min="16" max="18" width="8.421875" style="6" customWidth="1"/>
    <col min="19" max="19" width="4.57421875" style="6" customWidth="1"/>
    <col min="20" max="20" width="4.7109375" style="6" customWidth="1"/>
    <col min="21" max="21" width="3.7109375" style="5" customWidth="1"/>
    <col min="22" max="22" width="0" style="5" hidden="1" customWidth="1"/>
    <col min="23" max="23" width="5.7109375" style="5" hidden="1" customWidth="1"/>
    <col min="24" max="24" width="0" style="5" hidden="1" customWidth="1"/>
    <col min="25" max="25" width="5.7109375" style="5" hidden="1" customWidth="1"/>
    <col min="26" max="16384" width="11.421875" style="5" customWidth="1"/>
  </cols>
  <sheetData>
    <row r="1" spans="1:21" ht="24" customHeight="1">
      <c r="A1" s="1" t="s">
        <v>213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</row>
    <row r="2" ht="15.75" customHeight="1"/>
    <row r="3" spans="1:14" s="8" customFormat="1" ht="15.75" customHeight="1">
      <c r="A3" s="7" t="s">
        <v>214</v>
      </c>
      <c r="D3" s="9" t="s">
        <v>215</v>
      </c>
      <c r="E3" s="9"/>
      <c r="F3" s="9"/>
      <c r="G3" s="9"/>
      <c r="H3" s="9"/>
      <c r="I3" s="9"/>
      <c r="J3" s="9"/>
      <c r="K3" s="7" t="s">
        <v>0</v>
      </c>
      <c r="L3" s="9"/>
      <c r="M3" s="9"/>
      <c r="N3" s="9"/>
    </row>
    <row r="4" ht="15.75" customHeight="1"/>
    <row r="5" spans="1:20" s="8" customFormat="1" ht="18.75" customHeight="1">
      <c r="A5" s="10" t="s">
        <v>21</v>
      </c>
      <c r="B5" s="11"/>
      <c r="C5" s="12"/>
      <c r="D5" s="13" t="s">
        <v>18</v>
      </c>
      <c r="E5" s="14"/>
      <c r="F5" s="14"/>
      <c r="G5" s="14"/>
      <c r="H5" s="14"/>
      <c r="I5" s="15"/>
      <c r="J5" s="16"/>
      <c r="K5" s="13" t="s">
        <v>216</v>
      </c>
      <c r="L5" s="14"/>
      <c r="M5" s="14"/>
      <c r="N5" s="17"/>
      <c r="O5" s="18"/>
      <c r="P5" s="13" t="s">
        <v>2</v>
      </c>
      <c r="Q5" s="14"/>
      <c r="R5" s="14"/>
      <c r="S5" s="14"/>
      <c r="T5" s="17"/>
    </row>
    <row r="6" spans="1:25" s="27" customFormat="1" ht="18.75" customHeight="1">
      <c r="A6" s="19" t="s">
        <v>3</v>
      </c>
      <c r="B6" s="20" t="s">
        <v>4</v>
      </c>
      <c r="C6" s="21" t="s">
        <v>5</v>
      </c>
      <c r="D6" s="60" t="s">
        <v>6</v>
      </c>
      <c r="E6" s="23" t="s">
        <v>7</v>
      </c>
      <c r="F6" s="23" t="s">
        <v>8</v>
      </c>
      <c r="G6" s="23" t="s">
        <v>9</v>
      </c>
      <c r="H6" s="23" t="s">
        <v>10</v>
      </c>
      <c r="I6" s="24" t="s">
        <v>11</v>
      </c>
      <c r="J6" s="25"/>
      <c r="K6" s="23" t="s">
        <v>7</v>
      </c>
      <c r="L6" s="23" t="s">
        <v>8</v>
      </c>
      <c r="M6" s="23" t="s">
        <v>9</v>
      </c>
      <c r="N6" s="24" t="s">
        <v>10</v>
      </c>
      <c r="O6" s="25"/>
      <c r="P6" s="26" t="s">
        <v>7</v>
      </c>
      <c r="Q6" s="23" t="s">
        <v>12</v>
      </c>
      <c r="R6" s="23" t="s">
        <v>13</v>
      </c>
      <c r="S6" s="23" t="s">
        <v>10</v>
      </c>
      <c r="T6" s="24" t="s">
        <v>14</v>
      </c>
      <c r="V6" s="86" t="s">
        <v>77</v>
      </c>
      <c r="W6" s="91"/>
      <c r="X6" s="91"/>
      <c r="Y6" s="91"/>
    </row>
    <row r="7" spans="1:25" s="8" customFormat="1" ht="18.75" customHeight="1">
      <c r="A7" s="28">
        <v>181</v>
      </c>
      <c r="B7" s="317" t="s">
        <v>162</v>
      </c>
      <c r="C7" s="319" t="s">
        <v>163</v>
      </c>
      <c r="D7" s="159">
        <v>0.6875</v>
      </c>
      <c r="E7" s="32">
        <v>307</v>
      </c>
      <c r="F7" s="32">
        <v>159</v>
      </c>
      <c r="G7" s="42">
        <f aca="true" t="shared" si="0" ref="G7:G12">IF(SUM(E7,F7)&gt;0,SUM(E7,F7),"")</f>
        <v>466</v>
      </c>
      <c r="H7" s="167">
        <v>3</v>
      </c>
      <c r="I7" s="61">
        <f aca="true" t="shared" si="1" ref="I7:I12">IF(W7&gt;0,W7,"")</f>
        <v>1</v>
      </c>
      <c r="J7" s="43"/>
      <c r="K7" s="31">
        <v>293</v>
      </c>
      <c r="L7" s="32">
        <v>124</v>
      </c>
      <c r="M7" s="42">
        <f aca="true" t="shared" si="2" ref="M7:M12">IF(SUM(K7,L7)&gt;0,SUM(K7,L7),"")</f>
        <v>417</v>
      </c>
      <c r="N7" s="34">
        <v>5</v>
      </c>
      <c r="O7" s="43"/>
      <c r="P7" s="62">
        <f aca="true" t="shared" si="3" ref="P7:S14">IF(AND(ISNUMBER(E7),ISNUMBER(K7)),SUM(E7,K7),"")</f>
        <v>600</v>
      </c>
      <c r="Q7" s="63">
        <f t="shared" si="3"/>
        <v>283</v>
      </c>
      <c r="R7" s="64">
        <f t="shared" si="3"/>
        <v>883</v>
      </c>
      <c r="S7" s="37">
        <f t="shared" si="3"/>
        <v>8</v>
      </c>
      <c r="T7" s="65">
        <f aca="true" t="shared" si="4" ref="T7:T12">IF(Y7&gt;0,Y7,"")</f>
        <v>1</v>
      </c>
      <c r="U7" s="412" t="s">
        <v>592</v>
      </c>
      <c r="V7" s="87">
        <f aca="true" t="shared" si="5" ref="V7:V28">IF(SUM(G7)&gt;0,100000*G7+1000*F7-H7,"")</f>
        <v>46758997</v>
      </c>
      <c r="W7" s="87">
        <f aca="true" t="shared" si="6" ref="W7:W28">IF(SUM(G7)&gt;0,RANK(V7,$V$7:$V$28,0),"")</f>
        <v>1</v>
      </c>
      <c r="X7" s="87">
        <f aca="true" t="shared" si="7" ref="X7:X28">IF(AND(SUM(Q7)&gt;0,ISNUMBER(S7)),100000*R7+1000*Q7-S7,"")</f>
        <v>88582992</v>
      </c>
      <c r="Y7" s="87">
        <f aca="true" t="shared" si="8" ref="Y7:Y28">IF(AND(SUM(Q7)&gt;0,ISNUMBER(S7)),RANK(X7,$X$7:$X$28,0),"")</f>
        <v>1</v>
      </c>
    </row>
    <row r="8" spans="1:26" ht="18.75" customHeight="1">
      <c r="A8" s="39">
        <v>182</v>
      </c>
      <c r="B8" s="317" t="s">
        <v>160</v>
      </c>
      <c r="C8" s="316" t="s">
        <v>153</v>
      </c>
      <c r="D8" s="160"/>
      <c r="E8" s="32">
        <v>285</v>
      </c>
      <c r="F8" s="32">
        <v>149</v>
      </c>
      <c r="G8" s="42">
        <f t="shared" si="0"/>
        <v>434</v>
      </c>
      <c r="H8" s="166">
        <v>0</v>
      </c>
      <c r="I8" s="321">
        <f t="shared" si="1"/>
        <v>5</v>
      </c>
      <c r="J8" s="43"/>
      <c r="K8" s="31">
        <v>291</v>
      </c>
      <c r="L8" s="32">
        <v>149</v>
      </c>
      <c r="M8" s="42">
        <f t="shared" si="2"/>
        <v>440</v>
      </c>
      <c r="N8" s="34">
        <v>4</v>
      </c>
      <c r="O8" s="44"/>
      <c r="P8" s="66">
        <f t="shared" si="3"/>
        <v>576</v>
      </c>
      <c r="Q8" s="67">
        <f t="shared" si="3"/>
        <v>298</v>
      </c>
      <c r="R8" s="64">
        <f t="shared" si="3"/>
        <v>874</v>
      </c>
      <c r="S8" s="37">
        <f t="shared" si="3"/>
        <v>4</v>
      </c>
      <c r="T8" s="65">
        <f t="shared" si="4"/>
        <v>2</v>
      </c>
      <c r="U8" s="413"/>
      <c r="V8" s="87">
        <f t="shared" si="5"/>
        <v>43549000</v>
      </c>
      <c r="W8" s="87">
        <f t="shared" si="6"/>
        <v>5</v>
      </c>
      <c r="X8" s="87">
        <f t="shared" si="7"/>
        <v>87697996</v>
      </c>
      <c r="Y8" s="87">
        <f t="shared" si="8"/>
        <v>2</v>
      </c>
      <c r="Z8" s="100"/>
    </row>
    <row r="9" spans="1:25" ht="18.75" customHeight="1">
      <c r="A9" s="39">
        <v>183</v>
      </c>
      <c r="B9" s="317" t="s">
        <v>150</v>
      </c>
      <c r="C9" s="316" t="s">
        <v>145</v>
      </c>
      <c r="D9" s="160"/>
      <c r="E9" s="32">
        <v>293</v>
      </c>
      <c r="F9" s="32">
        <v>147</v>
      </c>
      <c r="G9" s="42">
        <f t="shared" si="0"/>
        <v>440</v>
      </c>
      <c r="H9" s="166">
        <v>4</v>
      </c>
      <c r="I9" s="35">
        <f t="shared" si="1"/>
        <v>4</v>
      </c>
      <c r="J9" s="43"/>
      <c r="K9" s="31">
        <v>302</v>
      </c>
      <c r="L9" s="32">
        <v>132</v>
      </c>
      <c r="M9" s="42">
        <f t="shared" si="2"/>
        <v>434</v>
      </c>
      <c r="N9" s="34">
        <v>8</v>
      </c>
      <c r="O9" s="44"/>
      <c r="P9" s="66">
        <f t="shared" si="3"/>
        <v>595</v>
      </c>
      <c r="Q9" s="67">
        <f t="shared" si="3"/>
        <v>279</v>
      </c>
      <c r="R9" s="64">
        <f t="shared" si="3"/>
        <v>874</v>
      </c>
      <c r="S9" s="37">
        <f t="shared" si="3"/>
        <v>12</v>
      </c>
      <c r="T9" s="65">
        <f t="shared" si="4"/>
        <v>3</v>
      </c>
      <c r="U9" s="413"/>
      <c r="V9" s="87">
        <f t="shared" si="5"/>
        <v>44146996</v>
      </c>
      <c r="W9" s="87">
        <f t="shared" si="6"/>
        <v>4</v>
      </c>
      <c r="X9" s="87">
        <f t="shared" si="7"/>
        <v>87678988</v>
      </c>
      <c r="Y9" s="87">
        <f t="shared" si="8"/>
        <v>3</v>
      </c>
    </row>
    <row r="10" spans="1:25" ht="18.75" customHeight="1">
      <c r="A10" s="39">
        <v>184</v>
      </c>
      <c r="B10" s="314" t="s">
        <v>367</v>
      </c>
      <c r="C10" s="306" t="s">
        <v>167</v>
      </c>
      <c r="D10" s="160">
        <v>0.625</v>
      </c>
      <c r="E10" s="32">
        <v>304</v>
      </c>
      <c r="F10" s="32">
        <v>138</v>
      </c>
      <c r="G10" s="42">
        <f t="shared" si="0"/>
        <v>442</v>
      </c>
      <c r="H10" s="166">
        <v>6</v>
      </c>
      <c r="I10" s="61">
        <f t="shared" si="1"/>
        <v>3</v>
      </c>
      <c r="J10" s="43"/>
      <c r="K10" s="31">
        <v>297</v>
      </c>
      <c r="L10" s="32">
        <v>133</v>
      </c>
      <c r="M10" s="42">
        <f t="shared" si="2"/>
        <v>430</v>
      </c>
      <c r="N10" s="34">
        <v>3</v>
      </c>
      <c r="O10" s="43"/>
      <c r="P10" s="66">
        <f t="shared" si="3"/>
        <v>601</v>
      </c>
      <c r="Q10" s="67">
        <f t="shared" si="3"/>
        <v>271</v>
      </c>
      <c r="R10" s="64">
        <f t="shared" si="3"/>
        <v>872</v>
      </c>
      <c r="S10" s="37">
        <f t="shared" si="3"/>
        <v>9</v>
      </c>
      <c r="T10" s="65">
        <f t="shared" si="4"/>
        <v>4</v>
      </c>
      <c r="U10" s="419"/>
      <c r="V10" s="87">
        <f t="shared" si="5"/>
        <v>44337994</v>
      </c>
      <c r="W10" s="87">
        <f t="shared" si="6"/>
        <v>3</v>
      </c>
      <c r="X10" s="87">
        <f t="shared" si="7"/>
        <v>87470991</v>
      </c>
      <c r="Y10" s="87">
        <f t="shared" si="8"/>
        <v>4</v>
      </c>
    </row>
    <row r="11" spans="1:25" ht="18.75" customHeight="1">
      <c r="A11" s="39">
        <v>185</v>
      </c>
      <c r="B11" s="315" t="s">
        <v>357</v>
      </c>
      <c r="C11" s="306" t="s">
        <v>358</v>
      </c>
      <c r="D11" s="160">
        <v>0.53125</v>
      </c>
      <c r="E11" s="32">
        <v>304</v>
      </c>
      <c r="F11" s="32">
        <v>153</v>
      </c>
      <c r="G11" s="42">
        <f t="shared" si="0"/>
        <v>457</v>
      </c>
      <c r="H11" s="166">
        <v>1</v>
      </c>
      <c r="I11" s="61">
        <f t="shared" si="1"/>
        <v>2</v>
      </c>
      <c r="J11" s="43"/>
      <c r="K11" s="31">
        <v>280</v>
      </c>
      <c r="L11" s="32">
        <v>107</v>
      </c>
      <c r="M11" s="42">
        <f t="shared" si="2"/>
        <v>387</v>
      </c>
      <c r="N11" s="34">
        <v>7</v>
      </c>
      <c r="O11" s="44"/>
      <c r="P11" s="66">
        <f t="shared" si="3"/>
        <v>584</v>
      </c>
      <c r="Q11" s="67">
        <f t="shared" si="3"/>
        <v>260</v>
      </c>
      <c r="R11" s="64">
        <f t="shared" si="3"/>
        <v>844</v>
      </c>
      <c r="S11" s="37">
        <f t="shared" si="3"/>
        <v>8</v>
      </c>
      <c r="T11" s="65">
        <f t="shared" si="4"/>
        <v>5</v>
      </c>
      <c r="V11" s="87">
        <f t="shared" si="5"/>
        <v>45852999</v>
      </c>
      <c r="W11" s="87">
        <f t="shared" si="6"/>
        <v>2</v>
      </c>
      <c r="X11" s="87">
        <f t="shared" si="7"/>
        <v>84659992</v>
      </c>
      <c r="Y11" s="87">
        <f t="shared" si="8"/>
        <v>5</v>
      </c>
    </row>
    <row r="12" spans="1:25" ht="18.75" customHeight="1">
      <c r="A12" s="39">
        <v>186</v>
      </c>
      <c r="B12" s="314" t="s">
        <v>570</v>
      </c>
      <c r="C12" s="306" t="s">
        <v>147</v>
      </c>
      <c r="D12" s="160"/>
      <c r="E12" s="32">
        <v>308</v>
      </c>
      <c r="F12" s="32">
        <v>126</v>
      </c>
      <c r="G12" s="42">
        <f t="shared" si="0"/>
        <v>434</v>
      </c>
      <c r="H12" s="166">
        <v>5</v>
      </c>
      <c r="I12" s="61">
        <f t="shared" si="1"/>
        <v>6</v>
      </c>
      <c r="J12" s="43"/>
      <c r="K12" s="31">
        <v>282</v>
      </c>
      <c r="L12" s="32">
        <v>104</v>
      </c>
      <c r="M12" s="42">
        <f t="shared" si="2"/>
        <v>386</v>
      </c>
      <c r="N12" s="34">
        <v>9</v>
      </c>
      <c r="O12" s="44"/>
      <c r="P12" s="66">
        <f t="shared" si="3"/>
        <v>590</v>
      </c>
      <c r="Q12" s="67">
        <f t="shared" si="3"/>
        <v>230</v>
      </c>
      <c r="R12" s="64">
        <f t="shared" si="3"/>
        <v>820</v>
      </c>
      <c r="S12" s="37">
        <f t="shared" si="3"/>
        <v>14</v>
      </c>
      <c r="T12" s="65">
        <f t="shared" si="4"/>
        <v>6</v>
      </c>
      <c r="V12" s="87">
        <f t="shared" si="5"/>
        <v>43525995</v>
      </c>
      <c r="W12" s="87">
        <f t="shared" si="6"/>
        <v>6</v>
      </c>
      <c r="X12" s="87">
        <f t="shared" si="7"/>
        <v>82229986</v>
      </c>
      <c r="Y12" s="87">
        <f t="shared" si="8"/>
        <v>6</v>
      </c>
    </row>
    <row r="13" spans="1:25" ht="18.75" customHeight="1">
      <c r="A13" s="39">
        <v>187</v>
      </c>
      <c r="B13" s="314" t="s">
        <v>350</v>
      </c>
      <c r="C13" s="306" t="s">
        <v>271</v>
      </c>
      <c r="D13" s="160"/>
      <c r="E13" s="32">
        <v>289</v>
      </c>
      <c r="F13" s="32">
        <v>143</v>
      </c>
      <c r="G13" s="42">
        <f aca="true" t="shared" si="9" ref="G13:G28">IF(SUM(E13,F13)&gt;0,SUM(E13,F13),"")</f>
        <v>432</v>
      </c>
      <c r="H13" s="166">
        <v>2</v>
      </c>
      <c r="I13" s="61">
        <f aca="true" t="shared" si="10" ref="I13:I28">IF(W13&gt;0,W13,"")</f>
        <v>7</v>
      </c>
      <c r="J13" s="43"/>
      <c r="K13" s="31"/>
      <c r="L13" s="32"/>
      <c r="M13" s="42">
        <f aca="true" t="shared" si="11" ref="M13:M28">IF(SUM(K13,L13)&gt;0,SUM(K13,L13),"")</f>
      </c>
      <c r="N13" s="34"/>
      <c r="O13" s="44"/>
      <c r="P13" s="66">
        <f t="shared" si="3"/>
      </c>
      <c r="Q13" s="67">
        <f t="shared" si="3"/>
      </c>
      <c r="R13" s="64">
        <f t="shared" si="3"/>
      </c>
      <c r="S13" s="37">
        <f t="shared" si="3"/>
      </c>
      <c r="T13" s="65">
        <f aca="true" t="shared" si="12" ref="T13:T28">IF(Y13&gt;0,Y13,"")</f>
      </c>
      <c r="V13" s="87">
        <f t="shared" si="5"/>
        <v>43342998</v>
      </c>
      <c r="W13" s="87">
        <f t="shared" si="6"/>
        <v>7</v>
      </c>
      <c r="X13" s="87">
        <f t="shared" si="7"/>
      </c>
      <c r="Y13" s="87">
        <f t="shared" si="8"/>
      </c>
    </row>
    <row r="14" spans="1:25" ht="18.75" customHeight="1">
      <c r="A14" s="39">
        <v>188</v>
      </c>
      <c r="B14" s="314" t="s">
        <v>361</v>
      </c>
      <c r="C14" s="306" t="s">
        <v>362</v>
      </c>
      <c r="D14" s="160">
        <v>0.5625</v>
      </c>
      <c r="E14" s="32">
        <v>297</v>
      </c>
      <c r="F14" s="32">
        <v>134</v>
      </c>
      <c r="G14" s="42">
        <f t="shared" si="9"/>
        <v>431</v>
      </c>
      <c r="H14" s="166">
        <v>5</v>
      </c>
      <c r="I14" s="61">
        <f t="shared" si="10"/>
        <v>8</v>
      </c>
      <c r="J14" s="43"/>
      <c r="K14" s="31"/>
      <c r="L14" s="32"/>
      <c r="M14" s="42">
        <f t="shared" si="11"/>
      </c>
      <c r="N14" s="34"/>
      <c r="O14" s="44"/>
      <c r="P14" s="66">
        <f t="shared" si="3"/>
      </c>
      <c r="Q14" s="67">
        <f t="shared" si="3"/>
      </c>
      <c r="R14" s="64">
        <f t="shared" si="3"/>
      </c>
      <c r="S14" s="37">
        <f t="shared" si="3"/>
      </c>
      <c r="T14" s="65">
        <f t="shared" si="12"/>
      </c>
      <c r="V14" s="87">
        <f t="shared" si="5"/>
        <v>43233995</v>
      </c>
      <c r="W14" s="87">
        <f t="shared" si="6"/>
        <v>8</v>
      </c>
      <c r="X14" s="87">
        <f t="shared" si="7"/>
      </c>
      <c r="Y14" s="87">
        <f t="shared" si="8"/>
      </c>
    </row>
    <row r="15" spans="1:25" ht="18.75" customHeight="1">
      <c r="A15" s="39">
        <v>189</v>
      </c>
      <c r="B15" s="314" t="s">
        <v>363</v>
      </c>
      <c r="C15" s="306" t="s">
        <v>333</v>
      </c>
      <c r="D15" s="160"/>
      <c r="E15" s="32">
        <v>291</v>
      </c>
      <c r="F15" s="32">
        <v>138</v>
      </c>
      <c r="G15" s="42">
        <f t="shared" si="9"/>
        <v>429</v>
      </c>
      <c r="H15" s="166">
        <v>7</v>
      </c>
      <c r="I15" s="61">
        <f t="shared" si="10"/>
        <v>9</v>
      </c>
      <c r="J15" s="43"/>
      <c r="K15" s="31"/>
      <c r="L15" s="32"/>
      <c r="M15" s="42">
        <f t="shared" si="11"/>
      </c>
      <c r="N15" s="34"/>
      <c r="O15" s="44"/>
      <c r="P15" s="66">
        <f aca="true" t="shared" si="13" ref="P15:P28">IF(AND(ISNUMBER(E15),ISNUMBER(K15)),SUM(E15,K15),"")</f>
      </c>
      <c r="Q15" s="67">
        <f aca="true" t="shared" si="14" ref="Q15:Q28">IF(AND(ISNUMBER(F15),ISNUMBER(L15)),SUM(F15,L15),"")</f>
      </c>
      <c r="R15" s="64">
        <f aca="true" t="shared" si="15" ref="R15:R28">IF(AND(ISNUMBER(G15),ISNUMBER(M15)),SUM(G15,M15),"")</f>
      </c>
      <c r="S15" s="37">
        <f aca="true" t="shared" si="16" ref="S15:S20">IF(AND(ISNUMBER(H15),ISNUMBER(N15)),SUM(H15,N15),"")</f>
      </c>
      <c r="T15" s="65">
        <f t="shared" si="12"/>
      </c>
      <c r="V15" s="87">
        <f t="shared" si="5"/>
        <v>43037993</v>
      </c>
      <c r="W15" s="87">
        <f t="shared" si="6"/>
        <v>9</v>
      </c>
      <c r="X15" s="87">
        <f t="shared" si="7"/>
      </c>
      <c r="Y15" s="87">
        <f t="shared" si="8"/>
      </c>
    </row>
    <row r="16" spans="1:25" ht="18.75" customHeight="1">
      <c r="A16" s="39">
        <v>190</v>
      </c>
      <c r="B16" s="314" t="s">
        <v>351</v>
      </c>
      <c r="C16" s="306" t="s">
        <v>163</v>
      </c>
      <c r="D16" s="160">
        <v>0.46875</v>
      </c>
      <c r="E16" s="32">
        <v>297</v>
      </c>
      <c r="F16" s="32">
        <v>132</v>
      </c>
      <c r="G16" s="223">
        <f t="shared" si="9"/>
        <v>429</v>
      </c>
      <c r="H16" s="166">
        <v>4</v>
      </c>
      <c r="I16" s="61">
        <f t="shared" si="10"/>
        <v>10</v>
      </c>
      <c r="J16" s="43"/>
      <c r="K16" s="31"/>
      <c r="L16" s="32"/>
      <c r="M16" s="42">
        <f t="shared" si="11"/>
      </c>
      <c r="N16" s="34"/>
      <c r="O16" s="44"/>
      <c r="P16" s="66">
        <f t="shared" si="13"/>
      </c>
      <c r="Q16" s="67">
        <f t="shared" si="14"/>
      </c>
      <c r="R16" s="64">
        <f t="shared" si="15"/>
      </c>
      <c r="S16" s="37">
        <f t="shared" si="16"/>
      </c>
      <c r="T16" s="65">
        <f t="shared" si="12"/>
      </c>
      <c r="V16" s="87">
        <f t="shared" si="5"/>
        <v>43031996</v>
      </c>
      <c r="W16" s="87">
        <f t="shared" si="6"/>
        <v>10</v>
      </c>
      <c r="X16" s="87">
        <f t="shared" si="7"/>
      </c>
      <c r="Y16" s="87">
        <f t="shared" si="8"/>
      </c>
    </row>
    <row r="17" spans="1:25" ht="18.75" customHeight="1">
      <c r="A17" s="39">
        <v>191</v>
      </c>
      <c r="B17" s="314" t="s">
        <v>359</v>
      </c>
      <c r="C17" s="306" t="s">
        <v>360</v>
      </c>
      <c r="D17" s="160"/>
      <c r="E17" s="32">
        <v>296</v>
      </c>
      <c r="F17" s="32">
        <v>130</v>
      </c>
      <c r="G17" s="42">
        <f t="shared" si="9"/>
        <v>426</v>
      </c>
      <c r="H17" s="166">
        <v>5</v>
      </c>
      <c r="I17" s="61">
        <f t="shared" si="10"/>
        <v>11</v>
      </c>
      <c r="J17" s="43"/>
      <c r="K17" s="31"/>
      <c r="L17" s="32"/>
      <c r="M17" s="42">
        <f t="shared" si="11"/>
      </c>
      <c r="N17" s="34"/>
      <c r="O17" s="44"/>
      <c r="P17" s="66">
        <f t="shared" si="13"/>
      </c>
      <c r="Q17" s="67">
        <f t="shared" si="14"/>
      </c>
      <c r="R17" s="64">
        <f t="shared" si="15"/>
      </c>
      <c r="S17" s="37">
        <f t="shared" si="16"/>
      </c>
      <c r="T17" s="65">
        <f t="shared" si="12"/>
      </c>
      <c r="V17" s="87">
        <f t="shared" si="5"/>
        <v>42729995</v>
      </c>
      <c r="W17" s="87">
        <f t="shared" si="6"/>
        <v>11</v>
      </c>
      <c r="X17" s="87">
        <f t="shared" si="7"/>
      </c>
      <c r="Y17" s="87">
        <f t="shared" si="8"/>
      </c>
    </row>
    <row r="18" spans="1:25" ht="18.75" customHeight="1">
      <c r="A18" s="39">
        <v>192</v>
      </c>
      <c r="B18" s="314" t="s">
        <v>365</v>
      </c>
      <c r="C18" s="306" t="s">
        <v>366</v>
      </c>
      <c r="D18" s="160"/>
      <c r="E18" s="32">
        <v>300</v>
      </c>
      <c r="F18" s="32">
        <v>126</v>
      </c>
      <c r="G18" s="42">
        <f t="shared" si="9"/>
        <v>426</v>
      </c>
      <c r="H18" s="166">
        <v>4</v>
      </c>
      <c r="I18" s="61">
        <f t="shared" si="10"/>
        <v>12</v>
      </c>
      <c r="J18" s="43"/>
      <c r="K18" s="31"/>
      <c r="L18" s="32"/>
      <c r="M18" s="42">
        <f t="shared" si="11"/>
      </c>
      <c r="N18" s="93"/>
      <c r="O18" s="49"/>
      <c r="P18" s="66">
        <f t="shared" si="13"/>
      </c>
      <c r="Q18" s="67">
        <f t="shared" si="14"/>
      </c>
      <c r="R18" s="64">
        <f t="shared" si="15"/>
      </c>
      <c r="S18" s="37">
        <f t="shared" si="16"/>
      </c>
      <c r="T18" s="65">
        <f t="shared" si="12"/>
      </c>
      <c r="V18" s="87">
        <f t="shared" si="5"/>
        <v>42725996</v>
      </c>
      <c r="W18" s="87">
        <f t="shared" si="6"/>
        <v>12</v>
      </c>
      <c r="X18" s="87">
        <f t="shared" si="7"/>
      </c>
      <c r="Y18" s="87">
        <f t="shared" si="8"/>
      </c>
    </row>
    <row r="19" spans="1:25" ht="18.75" customHeight="1">
      <c r="A19" s="39">
        <v>193</v>
      </c>
      <c r="B19" s="314" t="s">
        <v>349</v>
      </c>
      <c r="C19" s="306" t="s">
        <v>154</v>
      </c>
      <c r="D19" s="160">
        <v>0.4375</v>
      </c>
      <c r="E19" s="32">
        <v>289</v>
      </c>
      <c r="F19" s="32">
        <v>130</v>
      </c>
      <c r="G19" s="42">
        <f t="shared" si="9"/>
        <v>419</v>
      </c>
      <c r="H19" s="166">
        <v>4</v>
      </c>
      <c r="I19" s="35">
        <f t="shared" si="10"/>
        <v>13</v>
      </c>
      <c r="J19" s="36"/>
      <c r="K19" s="31"/>
      <c r="L19" s="32"/>
      <c r="M19" s="42">
        <f t="shared" si="11"/>
      </c>
      <c r="N19" s="34"/>
      <c r="O19" s="36"/>
      <c r="P19" s="66">
        <f t="shared" si="13"/>
      </c>
      <c r="Q19" s="67">
        <f t="shared" si="14"/>
      </c>
      <c r="R19" s="64">
        <f t="shared" si="15"/>
      </c>
      <c r="S19" s="37">
        <f t="shared" si="16"/>
      </c>
      <c r="T19" s="65">
        <f t="shared" si="12"/>
      </c>
      <c r="U19" s="8"/>
      <c r="V19" s="86">
        <f t="shared" si="5"/>
        <v>42029996</v>
      </c>
      <c r="W19" s="86">
        <f t="shared" si="6"/>
        <v>13</v>
      </c>
      <c r="X19" s="86">
        <f t="shared" si="7"/>
      </c>
      <c r="Y19" s="86">
        <f t="shared" si="8"/>
      </c>
    </row>
    <row r="20" spans="1:25" ht="18.75" customHeight="1">
      <c r="A20" s="39">
        <v>194</v>
      </c>
      <c r="B20" s="314" t="s">
        <v>348</v>
      </c>
      <c r="C20" s="306" t="s">
        <v>316</v>
      </c>
      <c r="D20" s="160"/>
      <c r="E20" s="32">
        <v>297</v>
      </c>
      <c r="F20" s="32">
        <v>120</v>
      </c>
      <c r="G20" s="42">
        <f t="shared" si="9"/>
        <v>417</v>
      </c>
      <c r="H20" s="166">
        <v>6</v>
      </c>
      <c r="I20" s="61">
        <f t="shared" si="10"/>
        <v>14</v>
      </c>
      <c r="J20" s="43"/>
      <c r="K20" s="31"/>
      <c r="L20" s="32"/>
      <c r="M20" s="42">
        <f t="shared" si="11"/>
      </c>
      <c r="N20" s="34"/>
      <c r="O20" s="43"/>
      <c r="P20" s="66">
        <f t="shared" si="13"/>
      </c>
      <c r="Q20" s="67">
        <f t="shared" si="14"/>
      </c>
      <c r="R20" s="64">
        <f t="shared" si="15"/>
      </c>
      <c r="S20" s="37">
        <f t="shared" si="16"/>
      </c>
      <c r="T20" s="65">
        <f t="shared" si="12"/>
      </c>
      <c r="V20" s="87">
        <f t="shared" si="5"/>
        <v>41819994</v>
      </c>
      <c r="W20" s="87">
        <f t="shared" si="6"/>
        <v>14</v>
      </c>
      <c r="X20" s="87">
        <f t="shared" si="7"/>
      </c>
      <c r="Y20" s="87">
        <f t="shared" si="8"/>
      </c>
    </row>
    <row r="21" spans="1:25" ht="18.75" customHeight="1">
      <c r="A21" s="39">
        <v>195</v>
      </c>
      <c r="B21" s="314" t="s">
        <v>347</v>
      </c>
      <c r="C21" s="306" t="s">
        <v>138</v>
      </c>
      <c r="D21" s="160">
        <v>0.40625</v>
      </c>
      <c r="E21" s="32">
        <v>294</v>
      </c>
      <c r="F21" s="32">
        <v>121</v>
      </c>
      <c r="G21" s="42">
        <f t="shared" si="9"/>
        <v>415</v>
      </c>
      <c r="H21" s="166">
        <v>5</v>
      </c>
      <c r="I21" s="61">
        <f t="shared" si="10"/>
        <v>15</v>
      </c>
      <c r="J21" s="36"/>
      <c r="K21" s="31"/>
      <c r="L21" s="32"/>
      <c r="M21" s="42">
        <f t="shared" si="11"/>
      </c>
      <c r="N21" s="34"/>
      <c r="O21" s="36"/>
      <c r="P21" s="66">
        <f t="shared" si="13"/>
      </c>
      <c r="Q21" s="67">
        <f t="shared" si="14"/>
      </c>
      <c r="R21" s="64">
        <f t="shared" si="15"/>
      </c>
      <c r="S21" s="37">
        <f aca="true" t="shared" si="17" ref="S21:S28">IF(AND(ISNUMBER(H21),ISNUMBER(N21)),SUM(H21,N21),"")</f>
      </c>
      <c r="T21" s="65">
        <f t="shared" si="12"/>
      </c>
      <c r="U21" s="8"/>
      <c r="V21" s="86">
        <f t="shared" si="5"/>
        <v>41620995</v>
      </c>
      <c r="W21" s="86">
        <f t="shared" si="6"/>
        <v>15</v>
      </c>
      <c r="X21" s="86">
        <f t="shared" si="7"/>
      </c>
      <c r="Y21" s="86">
        <f t="shared" si="8"/>
      </c>
    </row>
    <row r="22" spans="1:25" ht="18.75" customHeight="1">
      <c r="A22" s="39">
        <v>196</v>
      </c>
      <c r="B22" s="314" t="s">
        <v>355</v>
      </c>
      <c r="C22" s="306" t="s">
        <v>356</v>
      </c>
      <c r="D22" s="160"/>
      <c r="E22" s="32">
        <v>296</v>
      </c>
      <c r="F22" s="32">
        <v>115</v>
      </c>
      <c r="G22" s="42">
        <f t="shared" si="9"/>
        <v>411</v>
      </c>
      <c r="H22" s="166">
        <v>6</v>
      </c>
      <c r="I22" s="61">
        <f t="shared" si="10"/>
        <v>16</v>
      </c>
      <c r="J22" s="43"/>
      <c r="K22" s="31"/>
      <c r="L22" s="32"/>
      <c r="M22" s="42">
        <f t="shared" si="11"/>
      </c>
      <c r="N22" s="34"/>
      <c r="O22" s="43"/>
      <c r="P22" s="66">
        <f t="shared" si="13"/>
      </c>
      <c r="Q22" s="67">
        <f t="shared" si="14"/>
      </c>
      <c r="R22" s="64">
        <f t="shared" si="15"/>
      </c>
      <c r="S22" s="37">
        <f t="shared" si="17"/>
      </c>
      <c r="T22" s="65">
        <f t="shared" si="12"/>
      </c>
      <c r="V22" s="87">
        <f t="shared" si="5"/>
        <v>41214994</v>
      </c>
      <c r="W22" s="87">
        <f t="shared" si="6"/>
        <v>16</v>
      </c>
      <c r="X22" s="87">
        <f t="shared" si="7"/>
      </c>
      <c r="Y22" s="87">
        <f t="shared" si="8"/>
      </c>
    </row>
    <row r="23" spans="1:25" ht="18.75" customHeight="1">
      <c r="A23" s="39">
        <v>197</v>
      </c>
      <c r="B23" s="314" t="s">
        <v>352</v>
      </c>
      <c r="C23" s="306" t="s">
        <v>323</v>
      </c>
      <c r="D23" s="160"/>
      <c r="E23" s="32">
        <v>277</v>
      </c>
      <c r="F23" s="32">
        <v>132</v>
      </c>
      <c r="G23" s="42">
        <f t="shared" si="9"/>
        <v>409</v>
      </c>
      <c r="H23" s="166">
        <v>7</v>
      </c>
      <c r="I23" s="61">
        <f t="shared" si="10"/>
        <v>17</v>
      </c>
      <c r="J23" s="43"/>
      <c r="K23" s="31"/>
      <c r="L23" s="32"/>
      <c r="M23" s="42">
        <f t="shared" si="11"/>
      </c>
      <c r="N23" s="34"/>
      <c r="O23" s="44"/>
      <c r="P23" s="66">
        <f t="shared" si="13"/>
      </c>
      <c r="Q23" s="67">
        <f t="shared" si="14"/>
      </c>
      <c r="R23" s="64">
        <f t="shared" si="15"/>
      </c>
      <c r="S23" s="37">
        <f t="shared" si="17"/>
      </c>
      <c r="T23" s="65">
        <f t="shared" si="12"/>
      </c>
      <c r="V23" s="87">
        <f t="shared" si="5"/>
        <v>41031993</v>
      </c>
      <c r="W23" s="87">
        <f t="shared" si="6"/>
        <v>17</v>
      </c>
      <c r="X23" s="87">
        <f t="shared" si="7"/>
      </c>
      <c r="Y23" s="87">
        <f t="shared" si="8"/>
      </c>
    </row>
    <row r="24" spans="1:25" ht="18.75" customHeight="1">
      <c r="A24" s="39">
        <v>198</v>
      </c>
      <c r="B24" s="314" t="s">
        <v>345</v>
      </c>
      <c r="C24" s="306" t="s">
        <v>346</v>
      </c>
      <c r="D24" s="160"/>
      <c r="E24" s="32">
        <v>282</v>
      </c>
      <c r="F24" s="32">
        <v>124</v>
      </c>
      <c r="G24" s="42">
        <f t="shared" si="9"/>
        <v>406</v>
      </c>
      <c r="H24" s="166">
        <v>4</v>
      </c>
      <c r="I24" s="61">
        <f t="shared" si="10"/>
        <v>18</v>
      </c>
      <c r="J24" s="43"/>
      <c r="K24" s="31"/>
      <c r="L24" s="32"/>
      <c r="M24" s="42">
        <f t="shared" si="11"/>
      </c>
      <c r="N24" s="151"/>
      <c r="O24" s="44"/>
      <c r="P24" s="66">
        <f t="shared" si="13"/>
      </c>
      <c r="Q24" s="67">
        <f t="shared" si="14"/>
      </c>
      <c r="R24" s="64">
        <f t="shared" si="15"/>
      </c>
      <c r="S24" s="37">
        <f t="shared" si="17"/>
      </c>
      <c r="T24" s="65">
        <f t="shared" si="12"/>
      </c>
      <c r="V24" s="87">
        <f t="shared" si="5"/>
        <v>40723996</v>
      </c>
      <c r="W24" s="87">
        <f t="shared" si="6"/>
        <v>18</v>
      </c>
      <c r="X24" s="87">
        <f t="shared" si="7"/>
      </c>
      <c r="Y24" s="87">
        <f t="shared" si="8"/>
      </c>
    </row>
    <row r="25" spans="1:25" ht="18.75" customHeight="1">
      <c r="A25" s="39">
        <v>199</v>
      </c>
      <c r="B25" s="314" t="s">
        <v>368</v>
      </c>
      <c r="C25" s="306" t="s">
        <v>369</v>
      </c>
      <c r="D25" s="160">
        <v>0.65625</v>
      </c>
      <c r="E25" s="32">
        <v>272</v>
      </c>
      <c r="F25" s="32">
        <v>116</v>
      </c>
      <c r="G25" s="42">
        <f t="shared" si="9"/>
        <v>388</v>
      </c>
      <c r="H25" s="166">
        <v>8</v>
      </c>
      <c r="I25" s="61">
        <f t="shared" si="10"/>
        <v>19</v>
      </c>
      <c r="J25" s="43"/>
      <c r="K25" s="31"/>
      <c r="L25" s="32"/>
      <c r="M25" s="42">
        <f t="shared" si="11"/>
      </c>
      <c r="N25" s="34"/>
      <c r="O25" s="44"/>
      <c r="P25" s="66">
        <f t="shared" si="13"/>
      </c>
      <c r="Q25" s="67">
        <f t="shared" si="14"/>
      </c>
      <c r="R25" s="64">
        <f t="shared" si="15"/>
      </c>
      <c r="S25" s="37">
        <f t="shared" si="17"/>
      </c>
      <c r="T25" s="65">
        <f t="shared" si="12"/>
      </c>
      <c r="V25" s="87">
        <f t="shared" si="5"/>
        <v>38915992</v>
      </c>
      <c r="W25" s="87">
        <f t="shared" si="6"/>
        <v>19</v>
      </c>
      <c r="X25" s="87">
        <f t="shared" si="7"/>
      </c>
      <c r="Y25" s="87">
        <f t="shared" si="8"/>
      </c>
    </row>
    <row r="26" spans="1:25" ht="18.75" customHeight="1">
      <c r="A26" s="39">
        <v>200</v>
      </c>
      <c r="B26" s="315" t="s">
        <v>353</v>
      </c>
      <c r="C26" s="306" t="s">
        <v>354</v>
      </c>
      <c r="D26" s="160">
        <v>0.5</v>
      </c>
      <c r="E26" s="32">
        <v>265</v>
      </c>
      <c r="F26" s="32">
        <v>115</v>
      </c>
      <c r="G26" s="42">
        <f t="shared" si="9"/>
        <v>380</v>
      </c>
      <c r="H26" s="166">
        <v>8</v>
      </c>
      <c r="I26" s="61">
        <f t="shared" si="10"/>
        <v>20</v>
      </c>
      <c r="J26" s="43"/>
      <c r="K26" s="31"/>
      <c r="L26" s="32"/>
      <c r="M26" s="42">
        <f t="shared" si="11"/>
      </c>
      <c r="N26" s="34"/>
      <c r="O26" s="44"/>
      <c r="P26" s="66">
        <f t="shared" si="13"/>
      </c>
      <c r="Q26" s="67">
        <f t="shared" si="14"/>
      </c>
      <c r="R26" s="64">
        <f t="shared" si="15"/>
      </c>
      <c r="S26" s="37">
        <f t="shared" si="17"/>
      </c>
      <c r="T26" s="65">
        <f t="shared" si="12"/>
      </c>
      <c r="V26" s="87">
        <f t="shared" si="5"/>
        <v>38114992</v>
      </c>
      <c r="W26" s="87">
        <f t="shared" si="6"/>
        <v>20</v>
      </c>
      <c r="X26" s="87">
        <f t="shared" si="7"/>
      </c>
      <c r="Y26" s="87">
        <f t="shared" si="8"/>
      </c>
    </row>
    <row r="27" spans="1:25" ht="18.75" customHeight="1">
      <c r="A27" s="39">
        <v>201</v>
      </c>
      <c r="B27" s="315" t="s">
        <v>344</v>
      </c>
      <c r="C27" s="306" t="s">
        <v>325</v>
      </c>
      <c r="D27" s="160">
        <v>0.375</v>
      </c>
      <c r="E27" s="32">
        <v>265</v>
      </c>
      <c r="F27" s="32">
        <v>96</v>
      </c>
      <c r="G27" s="42">
        <f t="shared" si="9"/>
        <v>361</v>
      </c>
      <c r="H27" s="166">
        <v>17</v>
      </c>
      <c r="I27" s="61">
        <f t="shared" si="10"/>
        <v>21</v>
      </c>
      <c r="J27" s="43"/>
      <c r="K27" s="31"/>
      <c r="L27" s="32"/>
      <c r="M27" s="42">
        <f t="shared" si="11"/>
      </c>
      <c r="N27" s="34"/>
      <c r="O27" s="51"/>
      <c r="P27" s="66">
        <f t="shared" si="13"/>
      </c>
      <c r="Q27" s="67">
        <f t="shared" si="14"/>
      </c>
      <c r="R27" s="64">
        <f t="shared" si="15"/>
      </c>
      <c r="S27" s="37">
        <f t="shared" si="17"/>
      </c>
      <c r="T27" s="65">
        <f t="shared" si="12"/>
      </c>
      <c r="V27" s="87">
        <f t="shared" si="5"/>
        <v>36195983</v>
      </c>
      <c r="W27" s="87">
        <f t="shared" si="6"/>
        <v>21</v>
      </c>
      <c r="X27" s="87">
        <f t="shared" si="7"/>
      </c>
      <c r="Y27" s="87">
        <f t="shared" si="8"/>
      </c>
    </row>
    <row r="28" spans="1:25" s="8" customFormat="1" ht="18.75" customHeight="1">
      <c r="A28" s="52">
        <v>202</v>
      </c>
      <c r="B28" s="318" t="s">
        <v>364</v>
      </c>
      <c r="C28" s="320" t="s">
        <v>314</v>
      </c>
      <c r="D28" s="161">
        <v>0.59375</v>
      </c>
      <c r="E28" s="313" t="s">
        <v>343</v>
      </c>
      <c r="F28" s="54"/>
      <c r="G28" s="71">
        <f t="shared" si="9"/>
      </c>
      <c r="H28" s="168"/>
      <c r="I28" s="72">
        <f t="shared" si="10"/>
      </c>
      <c r="J28" s="43"/>
      <c r="K28" s="53"/>
      <c r="L28" s="54"/>
      <c r="M28" s="71">
        <f t="shared" si="11"/>
      </c>
      <c r="N28" s="57"/>
      <c r="O28" s="44"/>
      <c r="P28" s="70">
        <f t="shared" si="13"/>
      </c>
      <c r="Q28" s="73">
        <f t="shared" si="14"/>
      </c>
      <c r="R28" s="74">
        <f t="shared" si="15"/>
      </c>
      <c r="S28" s="58">
        <f t="shared" si="17"/>
      </c>
      <c r="T28" s="75">
        <f t="shared" si="12"/>
      </c>
      <c r="U28" s="5"/>
      <c r="V28" s="87">
        <f t="shared" si="5"/>
      </c>
      <c r="W28" s="87">
        <f t="shared" si="6"/>
      </c>
      <c r="X28" s="87">
        <f t="shared" si="7"/>
      </c>
      <c r="Y28" s="87">
        <f t="shared" si="8"/>
      </c>
    </row>
    <row r="29" spans="16:20" ht="12.75">
      <c r="P29" s="5"/>
      <c r="Q29" s="5"/>
      <c r="R29" s="5"/>
      <c r="T29" s="5"/>
    </row>
    <row r="30" spans="2:20" ht="12.75">
      <c r="B30" s="6"/>
      <c r="C30" s="6"/>
      <c r="N30" s="5"/>
      <c r="O30" s="5"/>
      <c r="P30" s="5"/>
      <c r="R30" s="5"/>
      <c r="S30" s="5"/>
      <c r="T30" s="5"/>
    </row>
    <row r="31" spans="2:20" ht="12.75">
      <c r="B31" s="6"/>
      <c r="C31" s="6"/>
      <c r="S31" s="5"/>
      <c r="T31" s="5"/>
    </row>
    <row r="32" spans="2:20" ht="12.75">
      <c r="B32" s="6"/>
      <c r="C32" s="6"/>
      <c r="S32" s="5"/>
      <c r="T32" s="5"/>
    </row>
  </sheetData>
  <sheetProtection/>
  <conditionalFormatting sqref="L7:L28">
    <cfRule type="cellIs" priority="1" dxfId="35" operator="lessThan" stopIfTrue="1">
      <formula>125</formula>
    </cfRule>
    <cfRule type="cellIs" priority="2" dxfId="1" operator="between" stopIfTrue="1">
      <formula>125</formula>
      <formula>149</formula>
    </cfRule>
    <cfRule type="cellIs" priority="3" dxfId="6" operator="greaterThanOrEqual" stopIfTrue="1">
      <formula>150</formula>
    </cfRule>
  </conditionalFormatting>
  <conditionalFormatting sqref="K7:K28">
    <cfRule type="cellIs" priority="4" dxfId="35" operator="lessThan" stopIfTrue="1">
      <formula>275</formula>
    </cfRule>
    <cfRule type="cellIs" priority="5" dxfId="1" operator="between" stopIfTrue="1">
      <formula>275</formula>
      <formula>299</formula>
    </cfRule>
    <cfRule type="cellIs" priority="6" dxfId="6" operator="greaterThanOrEqual" stopIfTrue="1">
      <formula>300</formula>
    </cfRule>
  </conditionalFormatting>
  <conditionalFormatting sqref="I7:I28">
    <cfRule type="cellIs" priority="7" dxfId="1" operator="between" stopIfTrue="1">
      <formula>1</formula>
      <formula>6</formula>
    </cfRule>
    <cfRule type="cellIs" priority="8" dxfId="35" operator="greaterThanOrEqual" stopIfTrue="1">
      <formula>7</formula>
    </cfRule>
  </conditionalFormatting>
  <conditionalFormatting sqref="T7:T28">
    <cfRule type="cellIs" priority="9" dxfId="36" operator="between" stopIfTrue="1">
      <formula>1</formula>
      <formula>3</formula>
    </cfRule>
    <cfRule type="cellIs" priority="10" dxfId="35" operator="between" stopIfTrue="1">
      <formula>4</formula>
      <formula>6</formula>
    </cfRule>
    <cfRule type="cellIs" priority="11" dxfId="2" operator="greaterThanOrEqual" stopIfTrue="1">
      <formula>7</formula>
    </cfRule>
  </conditionalFormatting>
  <conditionalFormatting sqref="N9 N13 N24:N27">
    <cfRule type="cellIs" priority="12" dxfId="6" operator="equal" stopIfTrue="1">
      <formula>0</formula>
    </cfRule>
    <cfRule type="cellIs" priority="13" dxfId="1" operator="equal" stopIfTrue="1">
      <formula>1</formula>
    </cfRule>
    <cfRule type="cellIs" priority="14" dxfId="31" operator="greaterThan" stopIfTrue="1">
      <formula>1</formula>
    </cfRule>
  </conditionalFormatting>
  <conditionalFormatting sqref="G28 G7:G26">
    <cfRule type="cellIs" priority="15" dxfId="35" operator="lessThan" stopIfTrue="1">
      <formula>400</formula>
    </cfRule>
    <cfRule type="cellIs" priority="16" dxfId="1" operator="between" stopIfTrue="1">
      <formula>400</formula>
      <formula>449</formula>
    </cfRule>
    <cfRule type="cellIs" priority="17" dxfId="6" operator="greaterThan" stopIfTrue="1">
      <formula>450</formula>
    </cfRule>
  </conditionalFormatting>
  <conditionalFormatting sqref="S7:S28 H7:H28">
    <cfRule type="cellIs" priority="18" dxfId="6" operator="equal" stopIfTrue="1">
      <formula>0</formula>
    </cfRule>
  </conditionalFormatting>
  <conditionalFormatting sqref="E7:E28">
    <cfRule type="cellIs" priority="19" dxfId="6" operator="greaterThanOrEqual" stopIfTrue="1">
      <formula>300</formula>
    </cfRule>
    <cfRule type="cellIs" priority="20" dxfId="1" operator="greaterThanOrEqual" stopIfTrue="1">
      <formula>275</formula>
    </cfRule>
  </conditionalFormatting>
  <conditionalFormatting sqref="F7:F28">
    <cfRule type="cellIs" priority="21" dxfId="6" operator="greaterThanOrEqual" stopIfTrue="1">
      <formula>150</formula>
    </cfRule>
    <cfRule type="cellIs" priority="22" dxfId="1" operator="greaterThanOrEqual" stopIfTrue="1">
      <formula>125</formula>
    </cfRule>
  </conditionalFormatting>
  <conditionalFormatting sqref="M7:M28">
    <cfRule type="cellIs" priority="23" dxfId="6" operator="greaterThanOrEqual" stopIfTrue="1">
      <formula>450</formula>
    </cfRule>
    <cfRule type="cellIs" priority="24" dxfId="1" operator="greaterThanOrEqual" stopIfTrue="1">
      <formula>400</formula>
    </cfRule>
  </conditionalFormatting>
  <conditionalFormatting sqref="R7:R28">
    <cfRule type="cellIs" priority="25" dxfId="6" operator="greaterThanOrEqual" stopIfTrue="1">
      <formula>900</formula>
    </cfRule>
    <cfRule type="cellIs" priority="26" dxfId="1" operator="greaterThanOrEqual" stopIfTrue="1">
      <formula>800</formula>
    </cfRule>
  </conditionalFormatting>
  <conditionalFormatting sqref="Q7:Q28">
    <cfRule type="cellIs" priority="27" dxfId="6" operator="greaterThanOrEqual" stopIfTrue="1">
      <formula>300</formula>
    </cfRule>
    <cfRule type="cellIs" priority="28" dxfId="1" operator="greaterThanOrEqual" stopIfTrue="1">
      <formula>250</formula>
    </cfRule>
  </conditionalFormatting>
  <conditionalFormatting sqref="P7:P28">
    <cfRule type="cellIs" priority="29" dxfId="6" operator="greaterThanOrEqual" stopIfTrue="1">
      <formula>600</formula>
    </cfRule>
    <cfRule type="cellIs" priority="30" dxfId="1" operator="greaterThanOrEqual" stopIfTrue="1">
      <formula>550</formula>
    </cfRule>
  </conditionalFormatting>
  <conditionalFormatting sqref="G27">
    <cfRule type="cellIs" priority="31" dxfId="35" operator="lessThan" stopIfTrue="1">
      <formula>400</formula>
    </cfRule>
    <cfRule type="cellIs" priority="32" dxfId="1" operator="between" stopIfTrue="1">
      <formula>400</formula>
      <formula>449</formula>
    </cfRule>
    <cfRule type="cellIs" priority="33" dxfId="6" operator="greaterThanOrEqual" stopIfTrue="1">
      <formula>450</formula>
    </cfRule>
  </conditionalFormatting>
  <printOptions/>
  <pageMargins left="0.4" right="0.58" top="0.41" bottom="0.49" header="0.39" footer="0.4921259845"/>
  <pageSetup horizontalDpi="300" verticalDpi="300" orientation="landscape" paperSize="9" r:id="rId1"/>
  <headerFooter alignWithMargins="0">
    <oddFooter>&amp;L&amp;8&amp;F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A1">
      <selection activeCell="N27" sqref="N27"/>
    </sheetView>
  </sheetViews>
  <sheetFormatPr defaultColWidth="11.421875" defaultRowHeight="12.75"/>
  <cols>
    <col min="1" max="1" width="3.421875" style="6" customWidth="1"/>
    <col min="2" max="2" width="24.140625" style="5" customWidth="1"/>
    <col min="3" max="3" width="20.8515625" style="5" customWidth="1"/>
    <col min="4" max="4" width="4.57421875" style="6" customWidth="1"/>
    <col min="5" max="7" width="5.8515625" style="6" customWidth="1"/>
    <col min="8" max="9" width="3.8515625" style="6" customWidth="1"/>
    <col min="10" max="10" width="0.9921875" style="6" customWidth="1"/>
    <col min="11" max="13" width="6.28125" style="6" customWidth="1"/>
    <col min="14" max="14" width="4.00390625" style="6" customWidth="1"/>
    <col min="15" max="15" width="0.9921875" style="6" customWidth="1"/>
    <col min="16" max="18" width="6.28125" style="6" customWidth="1"/>
    <col min="19" max="19" width="4.57421875" style="6" customWidth="1"/>
    <col min="20" max="20" width="4.7109375" style="6" customWidth="1"/>
    <col min="21" max="21" width="3.7109375" style="5" customWidth="1"/>
    <col min="22" max="22" width="0" style="5" hidden="1" customWidth="1"/>
    <col min="23" max="23" width="5.7109375" style="5" hidden="1" customWidth="1"/>
    <col min="24" max="24" width="0" style="5" hidden="1" customWidth="1"/>
    <col min="25" max="25" width="5.7109375" style="5" hidden="1" customWidth="1"/>
    <col min="26" max="16384" width="11.421875" style="5" customWidth="1"/>
  </cols>
  <sheetData>
    <row r="1" spans="1:21" ht="24" customHeight="1">
      <c r="A1" s="1" t="s">
        <v>213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</row>
    <row r="2" ht="11.25" customHeight="1"/>
    <row r="3" spans="1:14" s="8" customFormat="1" ht="15.75" customHeight="1">
      <c r="A3" s="7" t="s">
        <v>214</v>
      </c>
      <c r="D3" s="9" t="s">
        <v>196</v>
      </c>
      <c r="E3" s="9"/>
      <c r="F3" s="9"/>
      <c r="G3" s="9"/>
      <c r="H3" s="9"/>
      <c r="I3" s="9"/>
      <c r="J3" s="9"/>
      <c r="K3" s="7" t="s">
        <v>0</v>
      </c>
      <c r="L3" s="9"/>
      <c r="M3" s="9"/>
      <c r="N3" s="9"/>
    </row>
    <row r="4" ht="10.5" customHeight="1"/>
    <row r="5" spans="1:20" s="8" customFormat="1" ht="18.75" customHeight="1">
      <c r="A5" s="10" t="s">
        <v>128</v>
      </c>
      <c r="B5" s="11"/>
      <c r="C5" s="12"/>
      <c r="D5" s="13" t="s">
        <v>18</v>
      </c>
      <c r="E5" s="14"/>
      <c r="F5" s="14"/>
      <c r="G5" s="14"/>
      <c r="H5" s="14"/>
      <c r="I5" s="15"/>
      <c r="J5" s="16"/>
      <c r="K5" s="13" t="s">
        <v>216</v>
      </c>
      <c r="L5" s="14"/>
      <c r="M5" s="14"/>
      <c r="N5" s="17"/>
      <c r="O5" s="18"/>
      <c r="P5" s="13" t="s">
        <v>2</v>
      </c>
      <c r="Q5" s="14"/>
      <c r="R5" s="14"/>
      <c r="S5" s="14"/>
      <c r="T5" s="17"/>
    </row>
    <row r="6" spans="1:25" s="27" customFormat="1" ht="18.75" customHeight="1">
      <c r="A6" s="19" t="s">
        <v>3</v>
      </c>
      <c r="B6" s="20" t="s">
        <v>4</v>
      </c>
      <c r="C6" s="21" t="s">
        <v>5</v>
      </c>
      <c r="D6" s="60" t="s">
        <v>6</v>
      </c>
      <c r="E6" s="23" t="s">
        <v>7</v>
      </c>
      <c r="F6" s="23" t="s">
        <v>8</v>
      </c>
      <c r="G6" s="23" t="s">
        <v>9</v>
      </c>
      <c r="H6" s="23" t="s">
        <v>10</v>
      </c>
      <c r="I6" s="24" t="s">
        <v>11</v>
      </c>
      <c r="J6" s="25"/>
      <c r="K6" s="23" t="s">
        <v>7</v>
      </c>
      <c r="L6" s="23" t="s">
        <v>8</v>
      </c>
      <c r="M6" s="23" t="s">
        <v>9</v>
      </c>
      <c r="N6" s="24" t="s">
        <v>10</v>
      </c>
      <c r="O6" s="25"/>
      <c r="P6" s="26" t="s">
        <v>7</v>
      </c>
      <c r="Q6" s="23" t="s">
        <v>12</v>
      </c>
      <c r="R6" s="23" t="s">
        <v>13</v>
      </c>
      <c r="S6" s="23" t="s">
        <v>10</v>
      </c>
      <c r="T6" s="24" t="s">
        <v>14</v>
      </c>
      <c r="V6" s="86" t="s">
        <v>77</v>
      </c>
      <c r="W6" s="91"/>
      <c r="X6" s="91"/>
      <c r="Y6" s="91"/>
    </row>
    <row r="7" spans="1:25" s="8" customFormat="1" ht="18.75" customHeight="1">
      <c r="A7" s="28">
        <v>203</v>
      </c>
      <c r="B7" s="29" t="s">
        <v>391</v>
      </c>
      <c r="C7" s="46" t="s">
        <v>230</v>
      </c>
      <c r="D7" s="159"/>
      <c r="E7" s="32">
        <v>300</v>
      </c>
      <c r="F7" s="32">
        <v>140</v>
      </c>
      <c r="G7" s="42">
        <f aca="true" t="shared" si="0" ref="G7:G12">IF(SUM(E7,F7)&gt;0,SUM(E7,F7),"")</f>
        <v>440</v>
      </c>
      <c r="H7" s="166">
        <v>6</v>
      </c>
      <c r="I7" s="61">
        <f aca="true" t="shared" si="1" ref="I7:I12">IF(W7&gt;0,W7,"")</f>
        <v>3</v>
      </c>
      <c r="J7" s="43"/>
      <c r="K7" s="31">
        <v>309</v>
      </c>
      <c r="L7" s="32">
        <v>141</v>
      </c>
      <c r="M7" s="42">
        <f aca="true" t="shared" si="2" ref="M7:M12">IF(SUM(K7,L7)&gt;0,SUM(K7,L7),"")</f>
        <v>450</v>
      </c>
      <c r="N7" s="34">
        <v>3</v>
      </c>
      <c r="O7" s="44"/>
      <c r="P7" s="62">
        <f aca="true" t="shared" si="3" ref="P7:S12">IF(AND(ISNUMBER(E7),ISNUMBER(K7)),SUM(E7,K7),"")</f>
        <v>609</v>
      </c>
      <c r="Q7" s="63">
        <f t="shared" si="3"/>
        <v>281</v>
      </c>
      <c r="R7" s="64">
        <f t="shared" si="3"/>
        <v>890</v>
      </c>
      <c r="S7" s="37">
        <f t="shared" si="3"/>
        <v>9</v>
      </c>
      <c r="T7" s="65">
        <f aca="true" t="shared" si="4" ref="T7:T12">IF(Y7&gt;0,Y7,"")</f>
        <v>1</v>
      </c>
      <c r="U7" s="68"/>
      <c r="V7" s="87">
        <f aca="true" t="shared" si="5" ref="V7:V28">IF(SUM(G7)&gt;0,100000*G7+1000*F7-H7,"")</f>
        <v>44139994</v>
      </c>
      <c r="W7" s="87">
        <f aca="true" t="shared" si="6" ref="W7:W28">IF(SUM(G7)&gt;0,RANK(V7,$V$7:$V$28,0),"")</f>
        <v>3</v>
      </c>
      <c r="X7" s="87">
        <f aca="true" t="shared" si="7" ref="X7:X28">IF(AND(SUM(Q7)&gt;0,ISNUMBER(S7)),100000*R7+1000*Q7-S7,"")</f>
        <v>89280991</v>
      </c>
      <c r="Y7" s="87">
        <f aca="true" t="shared" si="8" ref="Y7:Y28">IF(AND(SUM(Q7)&gt;0,ISNUMBER(S7)),RANK(X7,$X$7:$X$28,0),"")</f>
        <v>1</v>
      </c>
    </row>
    <row r="8" spans="1:26" ht="18.75" customHeight="1">
      <c r="A8" s="39">
        <v>204</v>
      </c>
      <c r="B8" s="40" t="s">
        <v>384</v>
      </c>
      <c r="C8" s="46" t="s">
        <v>385</v>
      </c>
      <c r="D8" s="160"/>
      <c r="E8" s="32">
        <v>307</v>
      </c>
      <c r="F8" s="32">
        <v>132</v>
      </c>
      <c r="G8" s="42">
        <f t="shared" si="0"/>
        <v>439</v>
      </c>
      <c r="H8" s="166">
        <v>5</v>
      </c>
      <c r="I8" s="61">
        <f t="shared" si="1"/>
        <v>4</v>
      </c>
      <c r="J8" s="43"/>
      <c r="K8" s="31">
        <v>279</v>
      </c>
      <c r="L8" s="32">
        <v>140</v>
      </c>
      <c r="M8" s="42">
        <f t="shared" si="2"/>
        <v>419</v>
      </c>
      <c r="N8" s="34">
        <v>10</v>
      </c>
      <c r="O8" s="44"/>
      <c r="P8" s="66">
        <f t="shared" si="3"/>
        <v>586</v>
      </c>
      <c r="Q8" s="67">
        <f t="shared" si="3"/>
        <v>272</v>
      </c>
      <c r="R8" s="64">
        <f t="shared" si="3"/>
        <v>858</v>
      </c>
      <c r="S8" s="37">
        <f t="shared" si="3"/>
        <v>15</v>
      </c>
      <c r="T8" s="65">
        <f t="shared" si="4"/>
        <v>2</v>
      </c>
      <c r="U8" s="413"/>
      <c r="V8" s="87">
        <f t="shared" si="5"/>
        <v>44031995</v>
      </c>
      <c r="W8" s="87">
        <f t="shared" si="6"/>
        <v>4</v>
      </c>
      <c r="X8" s="87">
        <f t="shared" si="7"/>
        <v>86071985</v>
      </c>
      <c r="Y8" s="87">
        <f t="shared" si="8"/>
        <v>2</v>
      </c>
      <c r="Z8" s="100"/>
    </row>
    <row r="9" spans="1:25" ht="18.75" customHeight="1">
      <c r="A9" s="39">
        <v>205</v>
      </c>
      <c r="B9" s="40" t="s">
        <v>387</v>
      </c>
      <c r="C9" s="41" t="s">
        <v>568</v>
      </c>
      <c r="D9" s="160">
        <v>0.5625</v>
      </c>
      <c r="E9" s="32">
        <v>301</v>
      </c>
      <c r="F9" s="32">
        <v>140</v>
      </c>
      <c r="G9" s="42">
        <f t="shared" si="0"/>
        <v>441</v>
      </c>
      <c r="H9" s="166">
        <v>4</v>
      </c>
      <c r="I9" s="35">
        <f t="shared" si="1"/>
        <v>2</v>
      </c>
      <c r="J9" s="43"/>
      <c r="K9" s="31">
        <v>286</v>
      </c>
      <c r="L9" s="32">
        <v>126</v>
      </c>
      <c r="M9" s="42">
        <f t="shared" si="2"/>
        <v>412</v>
      </c>
      <c r="N9" s="34">
        <v>6</v>
      </c>
      <c r="O9" s="44"/>
      <c r="P9" s="66">
        <f t="shared" si="3"/>
        <v>587</v>
      </c>
      <c r="Q9" s="67">
        <f t="shared" si="3"/>
        <v>266</v>
      </c>
      <c r="R9" s="64">
        <f t="shared" si="3"/>
        <v>853</v>
      </c>
      <c r="S9" s="37">
        <f t="shared" si="3"/>
        <v>10</v>
      </c>
      <c r="T9" s="65">
        <f t="shared" si="4"/>
        <v>3</v>
      </c>
      <c r="U9" s="436" t="s">
        <v>658</v>
      </c>
      <c r="V9" s="87">
        <f t="shared" si="5"/>
        <v>44239996</v>
      </c>
      <c r="W9" s="87">
        <f t="shared" si="6"/>
        <v>2</v>
      </c>
      <c r="X9" s="87">
        <f t="shared" si="7"/>
        <v>85565990</v>
      </c>
      <c r="Y9" s="87">
        <f t="shared" si="8"/>
        <v>3</v>
      </c>
    </row>
    <row r="10" spans="1:25" ht="18.75" customHeight="1">
      <c r="A10" s="39">
        <v>206</v>
      </c>
      <c r="B10" s="40" t="s">
        <v>569</v>
      </c>
      <c r="C10" s="46" t="s">
        <v>372</v>
      </c>
      <c r="D10" s="160">
        <v>0.625</v>
      </c>
      <c r="E10" s="32">
        <v>292</v>
      </c>
      <c r="F10" s="32">
        <v>140</v>
      </c>
      <c r="G10" s="42">
        <f t="shared" si="0"/>
        <v>432</v>
      </c>
      <c r="H10" s="166">
        <v>3</v>
      </c>
      <c r="I10" s="61">
        <f t="shared" si="1"/>
        <v>5</v>
      </c>
      <c r="J10" s="43"/>
      <c r="K10" s="31">
        <v>297</v>
      </c>
      <c r="L10" s="32">
        <v>124</v>
      </c>
      <c r="M10" s="42">
        <f t="shared" si="2"/>
        <v>421</v>
      </c>
      <c r="N10" s="34">
        <v>7</v>
      </c>
      <c r="O10" s="44"/>
      <c r="P10" s="66">
        <f t="shared" si="3"/>
        <v>589</v>
      </c>
      <c r="Q10" s="67">
        <f t="shared" si="3"/>
        <v>264</v>
      </c>
      <c r="R10" s="64">
        <f t="shared" si="3"/>
        <v>853</v>
      </c>
      <c r="S10" s="37">
        <f t="shared" si="3"/>
        <v>10</v>
      </c>
      <c r="T10" s="65">
        <f t="shared" si="4"/>
        <v>4</v>
      </c>
      <c r="U10" s="413"/>
      <c r="V10" s="87">
        <f t="shared" si="5"/>
        <v>43339997</v>
      </c>
      <c r="W10" s="87">
        <f t="shared" si="6"/>
        <v>5</v>
      </c>
      <c r="X10" s="87">
        <f t="shared" si="7"/>
        <v>85563990</v>
      </c>
      <c r="Y10" s="87">
        <f t="shared" si="8"/>
        <v>4</v>
      </c>
    </row>
    <row r="11" spans="1:25" ht="18.75" customHeight="1">
      <c r="A11" s="39">
        <v>207</v>
      </c>
      <c r="B11" s="40" t="s">
        <v>388</v>
      </c>
      <c r="C11" s="46" t="s">
        <v>123</v>
      </c>
      <c r="D11" s="160"/>
      <c r="E11" s="32">
        <v>286</v>
      </c>
      <c r="F11" s="32">
        <v>157</v>
      </c>
      <c r="G11" s="42">
        <f t="shared" si="0"/>
        <v>443</v>
      </c>
      <c r="H11" s="166">
        <v>3</v>
      </c>
      <c r="I11" s="61">
        <f t="shared" si="1"/>
        <v>1</v>
      </c>
      <c r="J11" s="43"/>
      <c r="K11" s="31">
        <v>284</v>
      </c>
      <c r="L11" s="32">
        <v>114</v>
      </c>
      <c r="M11" s="42">
        <f t="shared" si="2"/>
        <v>398</v>
      </c>
      <c r="N11" s="34">
        <v>9</v>
      </c>
      <c r="O11" s="43"/>
      <c r="P11" s="66">
        <f t="shared" si="3"/>
        <v>570</v>
      </c>
      <c r="Q11" s="67">
        <f t="shared" si="3"/>
        <v>271</v>
      </c>
      <c r="R11" s="64">
        <f t="shared" si="3"/>
        <v>841</v>
      </c>
      <c r="S11" s="37">
        <f t="shared" si="3"/>
        <v>12</v>
      </c>
      <c r="T11" s="65">
        <f t="shared" si="4"/>
        <v>5</v>
      </c>
      <c r="V11" s="87">
        <f t="shared" si="5"/>
        <v>44456997</v>
      </c>
      <c r="W11" s="87">
        <f t="shared" si="6"/>
        <v>1</v>
      </c>
      <c r="X11" s="87">
        <f t="shared" si="7"/>
        <v>84370988</v>
      </c>
      <c r="Y11" s="87">
        <f t="shared" si="8"/>
        <v>5</v>
      </c>
    </row>
    <row r="12" spans="1:25" ht="18.75" customHeight="1">
      <c r="A12" s="39">
        <v>208</v>
      </c>
      <c r="B12" s="163" t="s">
        <v>373</v>
      </c>
      <c r="C12" s="222" t="s">
        <v>138</v>
      </c>
      <c r="D12" s="160">
        <v>0.40625</v>
      </c>
      <c r="E12" s="32">
        <v>284</v>
      </c>
      <c r="F12" s="32">
        <v>142</v>
      </c>
      <c r="G12" s="42">
        <f t="shared" si="0"/>
        <v>426</v>
      </c>
      <c r="H12" s="166">
        <v>4</v>
      </c>
      <c r="I12" s="61">
        <f t="shared" si="1"/>
        <v>6</v>
      </c>
      <c r="J12" s="43"/>
      <c r="K12" s="31">
        <v>292</v>
      </c>
      <c r="L12" s="32">
        <v>119</v>
      </c>
      <c r="M12" s="42">
        <f t="shared" si="2"/>
        <v>411</v>
      </c>
      <c r="N12" s="34">
        <v>9</v>
      </c>
      <c r="O12" s="43"/>
      <c r="P12" s="66">
        <f t="shared" si="3"/>
        <v>576</v>
      </c>
      <c r="Q12" s="67">
        <f t="shared" si="3"/>
        <v>261</v>
      </c>
      <c r="R12" s="64">
        <f t="shared" si="3"/>
        <v>837</v>
      </c>
      <c r="S12" s="37">
        <f t="shared" si="3"/>
        <v>13</v>
      </c>
      <c r="T12" s="65">
        <f t="shared" si="4"/>
        <v>6</v>
      </c>
      <c r="V12" s="87">
        <f t="shared" si="5"/>
        <v>42741996</v>
      </c>
      <c r="W12" s="87">
        <f t="shared" si="6"/>
        <v>6</v>
      </c>
      <c r="X12" s="87">
        <f t="shared" si="7"/>
        <v>83960987</v>
      </c>
      <c r="Y12" s="87">
        <f t="shared" si="8"/>
        <v>6</v>
      </c>
    </row>
    <row r="13" spans="1:25" ht="18.75" customHeight="1">
      <c r="A13" s="39">
        <v>209</v>
      </c>
      <c r="B13" s="40" t="s">
        <v>381</v>
      </c>
      <c r="C13" s="48" t="s">
        <v>382</v>
      </c>
      <c r="D13" s="160"/>
      <c r="E13" s="32">
        <v>305</v>
      </c>
      <c r="F13" s="32">
        <v>121</v>
      </c>
      <c r="G13" s="42">
        <f aca="true" t="shared" si="9" ref="G13:G28">IF(SUM(E13,F13)&gt;0,SUM(E13,F13),"")</f>
        <v>426</v>
      </c>
      <c r="H13" s="166">
        <v>13</v>
      </c>
      <c r="I13" s="61">
        <f aca="true" t="shared" si="10" ref="I13:I28">IF(W13&gt;0,W13,"")</f>
        <v>7</v>
      </c>
      <c r="J13" s="43"/>
      <c r="K13" s="31"/>
      <c r="L13" s="32"/>
      <c r="M13" s="42">
        <f aca="true" t="shared" si="11" ref="M13:M28">IF(SUM(K13,L13)&gt;0,SUM(K13,L13),"")</f>
      </c>
      <c r="N13" s="34"/>
      <c r="O13" s="44"/>
      <c r="P13" s="66">
        <f aca="true" t="shared" si="12" ref="P13:S22">IF(AND(ISNUMBER(E13),ISNUMBER(K13)),SUM(E13,K13),"")</f>
      </c>
      <c r="Q13" s="67">
        <f t="shared" si="12"/>
      </c>
      <c r="R13" s="64">
        <f t="shared" si="12"/>
      </c>
      <c r="S13" s="37">
        <f t="shared" si="12"/>
      </c>
      <c r="T13" s="65">
        <f aca="true" t="shared" si="13" ref="T13:T28">IF(Y13&gt;0,Y13,"")</f>
      </c>
      <c r="V13" s="87">
        <f t="shared" si="5"/>
        <v>42720987</v>
      </c>
      <c r="W13" s="87">
        <f t="shared" si="6"/>
        <v>7</v>
      </c>
      <c r="X13" s="87">
        <f t="shared" si="7"/>
      </c>
      <c r="Y13" s="87">
        <f t="shared" si="8"/>
      </c>
    </row>
    <row r="14" spans="1:25" ht="18.75" customHeight="1">
      <c r="A14" s="39">
        <v>210</v>
      </c>
      <c r="B14" s="162" t="s">
        <v>192</v>
      </c>
      <c r="C14" s="165" t="s">
        <v>16</v>
      </c>
      <c r="D14" s="160"/>
      <c r="E14" s="32">
        <v>303</v>
      </c>
      <c r="F14" s="32">
        <v>119</v>
      </c>
      <c r="G14" s="42">
        <f t="shared" si="9"/>
        <v>422</v>
      </c>
      <c r="H14" s="166">
        <v>8</v>
      </c>
      <c r="I14" s="61">
        <f t="shared" si="10"/>
        <v>8</v>
      </c>
      <c r="J14" s="43"/>
      <c r="K14" s="31"/>
      <c r="L14" s="32"/>
      <c r="M14" s="42">
        <f t="shared" si="11"/>
      </c>
      <c r="N14" s="34"/>
      <c r="O14" s="44"/>
      <c r="P14" s="66">
        <f t="shared" si="12"/>
      </c>
      <c r="Q14" s="67">
        <f t="shared" si="12"/>
      </c>
      <c r="R14" s="64">
        <f t="shared" si="12"/>
      </c>
      <c r="S14" s="37">
        <f t="shared" si="12"/>
      </c>
      <c r="T14" s="65">
        <f t="shared" si="13"/>
      </c>
      <c r="V14" s="87">
        <f t="shared" si="5"/>
        <v>42318992</v>
      </c>
      <c r="W14" s="87">
        <f t="shared" si="6"/>
        <v>8</v>
      </c>
      <c r="X14" s="87">
        <f t="shared" si="7"/>
      </c>
      <c r="Y14" s="87">
        <f t="shared" si="8"/>
      </c>
    </row>
    <row r="15" spans="1:25" ht="18.75" customHeight="1">
      <c r="A15" s="39">
        <v>211</v>
      </c>
      <c r="B15" s="40" t="s">
        <v>567</v>
      </c>
      <c r="C15" s="46" t="s">
        <v>362</v>
      </c>
      <c r="D15" s="160"/>
      <c r="E15" s="32">
        <v>271</v>
      </c>
      <c r="F15" s="32">
        <v>150</v>
      </c>
      <c r="G15" s="42">
        <f t="shared" si="9"/>
        <v>421</v>
      </c>
      <c r="H15" s="166">
        <v>2</v>
      </c>
      <c r="I15" s="61">
        <f t="shared" si="10"/>
        <v>9</v>
      </c>
      <c r="J15" s="43"/>
      <c r="K15" s="31"/>
      <c r="L15" s="32"/>
      <c r="M15" s="42">
        <f t="shared" si="11"/>
      </c>
      <c r="N15" s="34"/>
      <c r="O15" s="44"/>
      <c r="P15" s="66">
        <f t="shared" si="12"/>
      </c>
      <c r="Q15" s="67">
        <f t="shared" si="12"/>
      </c>
      <c r="R15" s="64">
        <f t="shared" si="12"/>
      </c>
      <c r="S15" s="37"/>
      <c r="T15" s="65">
        <f t="shared" si="13"/>
      </c>
      <c r="V15" s="87">
        <f t="shared" si="5"/>
        <v>42249998</v>
      </c>
      <c r="W15" s="87">
        <f t="shared" si="6"/>
        <v>9</v>
      </c>
      <c r="X15" s="87">
        <f t="shared" si="7"/>
      </c>
      <c r="Y15" s="87">
        <f t="shared" si="8"/>
      </c>
    </row>
    <row r="16" spans="1:25" ht="18.75" customHeight="1">
      <c r="A16" s="39">
        <v>212</v>
      </c>
      <c r="B16" s="40" t="s">
        <v>394</v>
      </c>
      <c r="C16" s="46" t="s">
        <v>16</v>
      </c>
      <c r="D16" s="160">
        <v>0.65625</v>
      </c>
      <c r="E16" s="32">
        <v>298</v>
      </c>
      <c r="F16" s="32">
        <v>121</v>
      </c>
      <c r="G16" s="42">
        <f t="shared" si="9"/>
        <v>419</v>
      </c>
      <c r="H16" s="166">
        <v>4</v>
      </c>
      <c r="I16" s="61">
        <f t="shared" si="10"/>
        <v>10</v>
      </c>
      <c r="J16" s="43"/>
      <c r="K16" s="31"/>
      <c r="L16" s="32"/>
      <c r="M16" s="42">
        <f t="shared" si="11"/>
      </c>
      <c r="N16" s="34"/>
      <c r="O16" s="44"/>
      <c r="P16" s="66">
        <f t="shared" si="12"/>
      </c>
      <c r="Q16" s="67">
        <f t="shared" si="12"/>
      </c>
      <c r="R16" s="64">
        <f t="shared" si="12"/>
      </c>
      <c r="S16" s="37"/>
      <c r="T16" s="65">
        <f t="shared" si="13"/>
      </c>
      <c r="V16" s="87">
        <f t="shared" si="5"/>
        <v>42020996</v>
      </c>
      <c r="W16" s="87">
        <f t="shared" si="6"/>
        <v>10</v>
      </c>
      <c r="X16" s="87">
        <f t="shared" si="7"/>
      </c>
      <c r="Y16" s="87">
        <f t="shared" si="8"/>
      </c>
    </row>
    <row r="17" spans="1:25" ht="18.75" customHeight="1">
      <c r="A17" s="39">
        <v>213</v>
      </c>
      <c r="B17" s="40" t="s">
        <v>378</v>
      </c>
      <c r="C17" s="41" t="s">
        <v>159</v>
      </c>
      <c r="D17" s="160"/>
      <c r="E17" s="32">
        <v>297</v>
      </c>
      <c r="F17" s="32">
        <v>117</v>
      </c>
      <c r="G17" s="42">
        <f t="shared" si="9"/>
        <v>414</v>
      </c>
      <c r="H17" s="166">
        <v>5</v>
      </c>
      <c r="I17" s="61">
        <f t="shared" si="10"/>
        <v>11</v>
      </c>
      <c r="J17" s="43"/>
      <c r="K17" s="31"/>
      <c r="L17" s="32"/>
      <c r="M17" s="42">
        <f t="shared" si="11"/>
      </c>
      <c r="N17" s="34"/>
      <c r="O17" s="44"/>
      <c r="P17" s="66">
        <f t="shared" si="12"/>
      </c>
      <c r="Q17" s="67">
        <f t="shared" si="12"/>
      </c>
      <c r="R17" s="64">
        <f t="shared" si="12"/>
      </c>
      <c r="S17" s="37"/>
      <c r="T17" s="65">
        <f t="shared" si="13"/>
      </c>
      <c r="V17" s="87">
        <f t="shared" si="5"/>
        <v>41516995</v>
      </c>
      <c r="W17" s="87">
        <f t="shared" si="6"/>
        <v>11</v>
      </c>
      <c r="X17" s="87">
        <f t="shared" si="7"/>
      </c>
      <c r="Y17" s="87">
        <f t="shared" si="8"/>
      </c>
    </row>
    <row r="18" spans="1:25" ht="18.75" customHeight="1">
      <c r="A18" s="39">
        <v>214</v>
      </c>
      <c r="B18" s="40" t="s">
        <v>370</v>
      </c>
      <c r="C18" s="41" t="s">
        <v>310</v>
      </c>
      <c r="D18" s="160">
        <v>0.375</v>
      </c>
      <c r="E18" s="32">
        <v>292</v>
      </c>
      <c r="F18" s="32">
        <v>121</v>
      </c>
      <c r="G18" s="42">
        <f t="shared" si="9"/>
        <v>413</v>
      </c>
      <c r="H18" s="166">
        <v>3</v>
      </c>
      <c r="I18" s="61">
        <f t="shared" si="10"/>
        <v>12</v>
      </c>
      <c r="J18" s="43"/>
      <c r="K18" s="31"/>
      <c r="L18" s="32"/>
      <c r="M18" s="42">
        <f t="shared" si="11"/>
      </c>
      <c r="N18" s="93"/>
      <c r="O18" s="49"/>
      <c r="P18" s="66">
        <f t="shared" si="12"/>
      </c>
      <c r="Q18" s="67">
        <f t="shared" si="12"/>
      </c>
      <c r="R18" s="64">
        <f t="shared" si="12"/>
      </c>
      <c r="S18" s="37">
        <f>IF(AND(ISNUMBER(H18),ISNUMBER(N18)),SUM(H18,N18),"")</f>
      </c>
      <c r="T18" s="65">
        <f t="shared" si="13"/>
      </c>
      <c r="V18" s="87">
        <f t="shared" si="5"/>
        <v>41420997</v>
      </c>
      <c r="W18" s="87">
        <f t="shared" si="6"/>
        <v>12</v>
      </c>
      <c r="X18" s="87">
        <f t="shared" si="7"/>
      </c>
      <c r="Y18" s="87">
        <f t="shared" si="8"/>
      </c>
    </row>
    <row r="19" spans="1:25" ht="18.75" customHeight="1">
      <c r="A19" s="39">
        <v>215</v>
      </c>
      <c r="B19" s="40" t="s">
        <v>386</v>
      </c>
      <c r="C19" s="48" t="s">
        <v>167</v>
      </c>
      <c r="D19" s="160">
        <v>0.53125</v>
      </c>
      <c r="E19" s="32">
        <v>296</v>
      </c>
      <c r="F19" s="32">
        <v>115</v>
      </c>
      <c r="G19" s="42">
        <f t="shared" si="9"/>
        <v>411</v>
      </c>
      <c r="H19" s="166">
        <v>4</v>
      </c>
      <c r="I19" s="61">
        <f t="shared" si="10"/>
        <v>13</v>
      </c>
      <c r="J19" s="36"/>
      <c r="K19" s="31"/>
      <c r="L19" s="32"/>
      <c r="M19" s="42">
        <f t="shared" si="11"/>
      </c>
      <c r="N19" s="34"/>
      <c r="O19" s="36"/>
      <c r="P19" s="66">
        <f t="shared" si="12"/>
      </c>
      <c r="Q19" s="67">
        <f t="shared" si="12"/>
      </c>
      <c r="R19" s="64">
        <f t="shared" si="12"/>
      </c>
      <c r="S19" s="37"/>
      <c r="T19" s="65">
        <f t="shared" si="13"/>
      </c>
      <c r="U19" s="8"/>
      <c r="V19" s="86">
        <f t="shared" si="5"/>
        <v>41214996</v>
      </c>
      <c r="W19" s="86">
        <f t="shared" si="6"/>
        <v>13</v>
      </c>
      <c r="X19" s="86">
        <f t="shared" si="7"/>
      </c>
      <c r="Y19" s="86">
        <f t="shared" si="8"/>
      </c>
    </row>
    <row r="20" spans="1:25" ht="18.75" customHeight="1">
      <c r="A20" s="39">
        <v>216</v>
      </c>
      <c r="B20" s="50" t="s">
        <v>371</v>
      </c>
      <c r="C20" s="46" t="s">
        <v>372</v>
      </c>
      <c r="D20" s="160"/>
      <c r="E20" s="32">
        <v>297</v>
      </c>
      <c r="F20" s="32">
        <v>113</v>
      </c>
      <c r="G20" s="42">
        <f t="shared" si="9"/>
        <v>410</v>
      </c>
      <c r="H20" s="166">
        <v>8</v>
      </c>
      <c r="I20" s="61">
        <f t="shared" si="10"/>
        <v>14</v>
      </c>
      <c r="J20" s="43"/>
      <c r="K20" s="31"/>
      <c r="L20" s="32"/>
      <c r="M20" s="42">
        <f t="shared" si="11"/>
      </c>
      <c r="N20" s="34"/>
      <c r="O20" s="43"/>
      <c r="P20" s="66">
        <f t="shared" si="12"/>
      </c>
      <c r="Q20" s="67">
        <f t="shared" si="12"/>
      </c>
      <c r="R20" s="64">
        <f t="shared" si="12"/>
      </c>
      <c r="S20" s="37"/>
      <c r="T20" s="65">
        <f t="shared" si="13"/>
      </c>
      <c r="V20" s="87">
        <f t="shared" si="5"/>
        <v>41112992</v>
      </c>
      <c r="W20" s="87">
        <f t="shared" si="6"/>
        <v>14</v>
      </c>
      <c r="X20" s="87">
        <f t="shared" si="7"/>
      </c>
      <c r="Y20" s="87">
        <f t="shared" si="8"/>
      </c>
    </row>
    <row r="21" spans="1:25" ht="18.75" customHeight="1">
      <c r="A21" s="39">
        <v>217</v>
      </c>
      <c r="B21" s="50" t="s">
        <v>383</v>
      </c>
      <c r="C21" s="46" t="s">
        <v>254</v>
      </c>
      <c r="D21" s="160">
        <v>0.5</v>
      </c>
      <c r="E21" s="32">
        <v>275</v>
      </c>
      <c r="F21" s="32">
        <v>134</v>
      </c>
      <c r="G21" s="42">
        <f t="shared" si="9"/>
        <v>409</v>
      </c>
      <c r="H21" s="166">
        <v>9</v>
      </c>
      <c r="I21" s="61">
        <f t="shared" si="10"/>
        <v>15</v>
      </c>
      <c r="J21" s="36"/>
      <c r="K21" s="31"/>
      <c r="L21" s="32"/>
      <c r="M21" s="42">
        <f t="shared" si="11"/>
      </c>
      <c r="N21" s="34"/>
      <c r="O21" s="36"/>
      <c r="P21" s="66">
        <f t="shared" si="12"/>
      </c>
      <c r="Q21" s="67">
        <f t="shared" si="12"/>
      </c>
      <c r="R21" s="64">
        <f t="shared" si="12"/>
      </c>
      <c r="S21" s="37">
        <f t="shared" si="12"/>
      </c>
      <c r="T21" s="65">
        <f t="shared" si="13"/>
      </c>
      <c r="U21" s="8"/>
      <c r="V21" s="86">
        <f t="shared" si="5"/>
        <v>41033991</v>
      </c>
      <c r="W21" s="86">
        <f t="shared" si="6"/>
        <v>15</v>
      </c>
      <c r="X21" s="86">
        <f t="shared" si="7"/>
      </c>
      <c r="Y21" s="86">
        <f t="shared" si="8"/>
      </c>
    </row>
    <row r="22" spans="1:25" ht="18.75" customHeight="1">
      <c r="A22" s="39">
        <v>218</v>
      </c>
      <c r="B22" s="40" t="s">
        <v>165</v>
      </c>
      <c r="C22" s="48" t="s">
        <v>161</v>
      </c>
      <c r="D22" s="160">
        <v>0.6875</v>
      </c>
      <c r="E22" s="32">
        <v>292</v>
      </c>
      <c r="F22" s="32">
        <v>113</v>
      </c>
      <c r="G22" s="42">
        <f t="shared" si="9"/>
        <v>405</v>
      </c>
      <c r="H22" s="166">
        <v>9</v>
      </c>
      <c r="I22" s="61">
        <f t="shared" si="10"/>
        <v>16</v>
      </c>
      <c r="J22" s="43"/>
      <c r="K22" s="31"/>
      <c r="L22" s="32"/>
      <c r="M22" s="42">
        <f t="shared" si="11"/>
      </c>
      <c r="N22" s="34"/>
      <c r="O22" s="43"/>
      <c r="P22" s="66">
        <f t="shared" si="12"/>
      </c>
      <c r="Q22" s="67">
        <f t="shared" si="12"/>
      </c>
      <c r="R22" s="64">
        <f t="shared" si="12"/>
      </c>
      <c r="S22" s="37">
        <f t="shared" si="12"/>
      </c>
      <c r="T22" s="65">
        <f t="shared" si="13"/>
      </c>
      <c r="V22" s="87">
        <f t="shared" si="5"/>
        <v>40612991</v>
      </c>
      <c r="W22" s="87">
        <f t="shared" si="6"/>
        <v>16</v>
      </c>
      <c r="X22" s="87">
        <f t="shared" si="7"/>
      </c>
      <c r="Y22" s="87">
        <f t="shared" si="8"/>
      </c>
    </row>
    <row r="23" spans="1:25" ht="18.75" customHeight="1">
      <c r="A23" s="39">
        <v>219</v>
      </c>
      <c r="B23" s="40" t="s">
        <v>164</v>
      </c>
      <c r="C23" s="48" t="s">
        <v>154</v>
      </c>
      <c r="D23" s="160"/>
      <c r="E23" s="32">
        <v>282</v>
      </c>
      <c r="F23" s="32">
        <v>116</v>
      </c>
      <c r="G23" s="42">
        <f t="shared" si="9"/>
        <v>398</v>
      </c>
      <c r="H23" s="166">
        <v>5</v>
      </c>
      <c r="I23" s="61">
        <f t="shared" si="10"/>
        <v>17</v>
      </c>
      <c r="J23" s="43"/>
      <c r="K23" s="31"/>
      <c r="L23" s="32"/>
      <c r="M23" s="42">
        <f t="shared" si="11"/>
      </c>
      <c r="N23" s="34"/>
      <c r="O23" s="44"/>
      <c r="P23" s="66">
        <f aca="true" t="shared" si="14" ref="P23:S28">IF(AND(ISNUMBER(E23),ISNUMBER(K23)),SUM(E23,K23),"")</f>
      </c>
      <c r="Q23" s="67">
        <f t="shared" si="14"/>
      </c>
      <c r="R23" s="64">
        <f t="shared" si="14"/>
      </c>
      <c r="S23" s="37">
        <f t="shared" si="14"/>
      </c>
      <c r="T23" s="65">
        <f t="shared" si="13"/>
      </c>
      <c r="U23" s="412" t="s">
        <v>592</v>
      </c>
      <c r="V23" s="87">
        <f t="shared" si="5"/>
        <v>39915995</v>
      </c>
      <c r="W23" s="87">
        <f t="shared" si="6"/>
        <v>17</v>
      </c>
      <c r="X23" s="87">
        <f t="shared" si="7"/>
      </c>
      <c r="Y23" s="87">
        <f t="shared" si="8"/>
      </c>
    </row>
    <row r="24" spans="1:25" ht="18.75" customHeight="1">
      <c r="A24" s="39">
        <v>220</v>
      </c>
      <c r="B24" s="40" t="s">
        <v>379</v>
      </c>
      <c r="C24" s="48" t="s">
        <v>380</v>
      </c>
      <c r="D24" s="160">
        <v>0.46875</v>
      </c>
      <c r="E24" s="32">
        <v>276</v>
      </c>
      <c r="F24" s="32">
        <v>115</v>
      </c>
      <c r="G24" s="42">
        <f t="shared" si="9"/>
        <v>391</v>
      </c>
      <c r="H24" s="166">
        <v>7</v>
      </c>
      <c r="I24" s="61">
        <f t="shared" si="10"/>
        <v>18</v>
      </c>
      <c r="J24" s="43"/>
      <c r="K24" s="31"/>
      <c r="L24" s="32"/>
      <c r="M24" s="42"/>
      <c r="N24" s="34"/>
      <c r="O24" s="44"/>
      <c r="P24" s="66">
        <f t="shared" si="14"/>
      </c>
      <c r="Q24" s="67">
        <f t="shared" si="14"/>
      </c>
      <c r="R24" s="64"/>
      <c r="S24" s="37"/>
      <c r="T24" s="65"/>
      <c r="V24" s="87">
        <f t="shared" si="5"/>
        <v>39214993</v>
      </c>
      <c r="W24" s="87">
        <f t="shared" si="6"/>
        <v>18</v>
      </c>
      <c r="X24" s="87"/>
      <c r="Y24" s="87"/>
    </row>
    <row r="25" spans="1:25" ht="18.75" customHeight="1">
      <c r="A25" s="39">
        <v>221</v>
      </c>
      <c r="B25" s="40" t="s">
        <v>374</v>
      </c>
      <c r="C25" s="48" t="s">
        <v>375</v>
      </c>
      <c r="D25" s="160"/>
      <c r="E25" s="32">
        <v>273</v>
      </c>
      <c r="F25" s="32">
        <v>106</v>
      </c>
      <c r="G25" s="42">
        <f t="shared" si="9"/>
        <v>379</v>
      </c>
      <c r="H25" s="166">
        <v>11</v>
      </c>
      <c r="I25" s="61">
        <f t="shared" si="10"/>
        <v>19</v>
      </c>
      <c r="J25" s="43"/>
      <c r="K25" s="31"/>
      <c r="L25" s="32"/>
      <c r="M25" s="42"/>
      <c r="N25" s="34"/>
      <c r="O25" s="44"/>
      <c r="P25" s="66">
        <f t="shared" si="14"/>
      </c>
      <c r="Q25" s="67">
        <f t="shared" si="14"/>
      </c>
      <c r="R25" s="64"/>
      <c r="S25" s="37"/>
      <c r="T25" s="65"/>
      <c r="V25" s="87">
        <f t="shared" si="5"/>
        <v>38005989</v>
      </c>
      <c r="W25" s="87">
        <f t="shared" si="6"/>
        <v>19</v>
      </c>
      <c r="X25" s="87"/>
      <c r="Y25" s="87"/>
    </row>
    <row r="26" spans="1:25" ht="18.75" customHeight="1">
      <c r="A26" s="39">
        <v>222</v>
      </c>
      <c r="B26" s="40" t="s">
        <v>376</v>
      </c>
      <c r="C26" s="41" t="s">
        <v>377</v>
      </c>
      <c r="D26" s="160">
        <v>0.4375</v>
      </c>
      <c r="E26" s="312" t="s">
        <v>343</v>
      </c>
      <c r="F26" s="32"/>
      <c r="G26" s="42">
        <f t="shared" si="9"/>
      </c>
      <c r="H26" s="166"/>
      <c r="I26" s="61">
        <f t="shared" si="10"/>
      </c>
      <c r="J26" s="43"/>
      <c r="K26" s="31"/>
      <c r="L26" s="32"/>
      <c r="M26" s="42">
        <f t="shared" si="11"/>
      </c>
      <c r="N26" s="151"/>
      <c r="O26" s="44"/>
      <c r="P26" s="66">
        <f t="shared" si="14"/>
      </c>
      <c r="Q26" s="67">
        <f t="shared" si="14"/>
      </c>
      <c r="R26" s="64">
        <f t="shared" si="14"/>
      </c>
      <c r="S26" s="37">
        <f t="shared" si="14"/>
      </c>
      <c r="T26" s="65">
        <f t="shared" si="13"/>
      </c>
      <c r="V26" s="87">
        <f t="shared" si="5"/>
      </c>
      <c r="W26" s="87">
        <f t="shared" si="6"/>
      </c>
      <c r="X26" s="87">
        <f t="shared" si="7"/>
      </c>
      <c r="Y26" s="87">
        <f t="shared" si="8"/>
      </c>
    </row>
    <row r="27" spans="1:25" ht="18.75" customHeight="1">
      <c r="A27" s="39">
        <v>223</v>
      </c>
      <c r="B27" s="40" t="s">
        <v>389</v>
      </c>
      <c r="C27" s="46" t="s">
        <v>390</v>
      </c>
      <c r="D27" s="160">
        <v>0.59375</v>
      </c>
      <c r="E27" s="224" t="s">
        <v>343</v>
      </c>
      <c r="F27" s="32"/>
      <c r="G27" s="42">
        <f t="shared" si="9"/>
      </c>
      <c r="H27" s="166"/>
      <c r="I27" s="61">
        <f t="shared" si="10"/>
      </c>
      <c r="J27" s="43"/>
      <c r="K27" s="31"/>
      <c r="L27" s="32"/>
      <c r="M27" s="42">
        <f t="shared" si="11"/>
      </c>
      <c r="N27" s="34"/>
      <c r="O27" s="44"/>
      <c r="P27" s="66">
        <f t="shared" si="14"/>
      </c>
      <c r="Q27" s="67">
        <f t="shared" si="14"/>
      </c>
      <c r="R27" s="64">
        <f t="shared" si="14"/>
      </c>
      <c r="S27" s="37">
        <f t="shared" si="14"/>
      </c>
      <c r="T27" s="65">
        <f t="shared" si="13"/>
      </c>
      <c r="V27" s="87">
        <f t="shared" si="5"/>
      </c>
      <c r="W27" s="87">
        <f t="shared" si="6"/>
      </c>
      <c r="X27" s="87">
        <f t="shared" si="7"/>
      </c>
      <c r="Y27" s="87">
        <f t="shared" si="8"/>
      </c>
    </row>
    <row r="28" spans="1:25" s="8" customFormat="1" ht="18.75" customHeight="1">
      <c r="A28" s="52">
        <v>224</v>
      </c>
      <c r="B28" s="95" t="s">
        <v>392</v>
      </c>
      <c r="C28" s="96" t="s">
        <v>393</v>
      </c>
      <c r="D28" s="161"/>
      <c r="E28" s="169" t="s">
        <v>343</v>
      </c>
      <c r="F28" s="54"/>
      <c r="G28" s="71">
        <f t="shared" si="9"/>
      </c>
      <c r="H28" s="168"/>
      <c r="I28" s="234">
        <f t="shared" si="10"/>
      </c>
      <c r="J28" s="43"/>
      <c r="K28" s="53"/>
      <c r="L28" s="54"/>
      <c r="M28" s="71">
        <f t="shared" si="11"/>
      </c>
      <c r="N28" s="57"/>
      <c r="O28" s="44"/>
      <c r="P28" s="70">
        <f t="shared" si="14"/>
      </c>
      <c r="Q28" s="73">
        <f t="shared" si="14"/>
      </c>
      <c r="R28" s="74">
        <f t="shared" si="14"/>
      </c>
      <c r="S28" s="58"/>
      <c r="T28" s="75">
        <f t="shared" si="13"/>
      </c>
      <c r="U28" s="5"/>
      <c r="V28" s="87">
        <f t="shared" si="5"/>
      </c>
      <c r="W28" s="87">
        <f t="shared" si="6"/>
      </c>
      <c r="X28" s="87">
        <f t="shared" si="7"/>
      </c>
      <c r="Y28" s="87">
        <f t="shared" si="8"/>
      </c>
    </row>
    <row r="29" spans="16:20" ht="12.75">
      <c r="P29" s="5"/>
      <c r="Q29" s="5"/>
      <c r="R29" s="5"/>
      <c r="T29" s="5"/>
    </row>
    <row r="30" spans="2:20" ht="12.75">
      <c r="B30" s="6"/>
      <c r="C30" s="6"/>
      <c r="N30" s="5"/>
      <c r="O30" s="5"/>
      <c r="P30" s="5"/>
      <c r="R30" s="5"/>
      <c r="S30" s="5"/>
      <c r="T30" s="5"/>
    </row>
    <row r="31" spans="2:20" ht="12.75">
      <c r="B31" s="6"/>
      <c r="C31" s="6"/>
      <c r="S31" s="5"/>
      <c r="T31" s="5"/>
    </row>
    <row r="32" spans="2:20" ht="12.75">
      <c r="B32" s="6"/>
      <c r="C32" s="6"/>
      <c r="S32" s="5"/>
      <c r="T32" s="5"/>
    </row>
  </sheetData>
  <sheetProtection/>
  <conditionalFormatting sqref="G7:G28">
    <cfRule type="cellIs" priority="1" dxfId="35" operator="lessThan" stopIfTrue="1">
      <formula>400</formula>
    </cfRule>
    <cfRule type="cellIs" priority="2" dxfId="1" operator="between" stopIfTrue="1">
      <formula>400</formula>
      <formula>449</formula>
    </cfRule>
    <cfRule type="cellIs" priority="3" dxfId="6" operator="greaterThan" stopIfTrue="1">
      <formula>450</formula>
    </cfRule>
  </conditionalFormatting>
  <conditionalFormatting sqref="L7:L28">
    <cfRule type="cellIs" priority="4" dxfId="35" operator="lessThan" stopIfTrue="1">
      <formula>125</formula>
    </cfRule>
    <cfRule type="cellIs" priority="5" dxfId="1" operator="between" stopIfTrue="1">
      <formula>125</formula>
      <formula>149</formula>
    </cfRule>
    <cfRule type="cellIs" priority="6" dxfId="6" operator="greaterThanOrEqual" stopIfTrue="1">
      <formula>150</formula>
    </cfRule>
  </conditionalFormatting>
  <conditionalFormatting sqref="K7:K28">
    <cfRule type="cellIs" priority="7" dxfId="35" operator="lessThan" stopIfTrue="1">
      <formula>275</formula>
    </cfRule>
    <cfRule type="cellIs" priority="8" dxfId="1" operator="between" stopIfTrue="1">
      <formula>275</formula>
      <formula>299</formula>
    </cfRule>
    <cfRule type="cellIs" priority="9" dxfId="6" operator="greaterThanOrEqual" stopIfTrue="1">
      <formula>300</formula>
    </cfRule>
  </conditionalFormatting>
  <conditionalFormatting sqref="I7:I28">
    <cfRule type="cellIs" priority="10" dxfId="1" operator="between" stopIfTrue="1">
      <formula>1</formula>
      <formula>6</formula>
    </cfRule>
    <cfRule type="cellIs" priority="11" dxfId="35" operator="greaterThanOrEqual" stopIfTrue="1">
      <formula>7</formula>
    </cfRule>
  </conditionalFormatting>
  <conditionalFormatting sqref="T7:T28">
    <cfRule type="cellIs" priority="12" dxfId="36" operator="between" stopIfTrue="1">
      <formula>1</formula>
      <formula>3</formula>
    </cfRule>
    <cfRule type="cellIs" priority="13" dxfId="35" operator="between" stopIfTrue="1">
      <formula>4</formula>
      <formula>6</formula>
    </cfRule>
    <cfRule type="cellIs" priority="14" dxfId="2" operator="greaterThanOrEqual" stopIfTrue="1">
      <formula>7</formula>
    </cfRule>
  </conditionalFormatting>
  <conditionalFormatting sqref="N9 N13 N26:N27">
    <cfRule type="cellIs" priority="15" dxfId="6" operator="equal" stopIfTrue="1">
      <formula>0</formula>
    </cfRule>
    <cfRule type="cellIs" priority="16" dxfId="1" operator="equal" stopIfTrue="1">
      <formula>1</formula>
    </cfRule>
    <cfRule type="cellIs" priority="17" dxfId="31" operator="greaterThan" stopIfTrue="1">
      <formula>1</formula>
    </cfRule>
  </conditionalFormatting>
  <conditionalFormatting sqref="S7:S28 H7:H28">
    <cfRule type="cellIs" priority="18" dxfId="6" operator="equal" stopIfTrue="1">
      <formula>0</formula>
    </cfRule>
  </conditionalFormatting>
  <conditionalFormatting sqref="E7:E28">
    <cfRule type="cellIs" priority="19" dxfId="6" operator="greaterThanOrEqual" stopIfTrue="1">
      <formula>300</formula>
    </cfRule>
    <cfRule type="cellIs" priority="20" dxfId="1" operator="greaterThanOrEqual" stopIfTrue="1">
      <formula>275</formula>
    </cfRule>
  </conditionalFormatting>
  <conditionalFormatting sqref="F7:F28">
    <cfRule type="cellIs" priority="21" dxfId="6" operator="greaterThanOrEqual" stopIfTrue="1">
      <formula>150</formula>
    </cfRule>
    <cfRule type="cellIs" priority="22" dxfId="1" operator="greaterThanOrEqual" stopIfTrue="1">
      <formula>125</formula>
    </cfRule>
  </conditionalFormatting>
  <conditionalFormatting sqref="M7:M28">
    <cfRule type="cellIs" priority="23" dxfId="6" operator="greaterThanOrEqual" stopIfTrue="1">
      <formula>450</formula>
    </cfRule>
    <cfRule type="cellIs" priority="24" dxfId="1" operator="greaterThanOrEqual" stopIfTrue="1">
      <formula>400</formula>
    </cfRule>
  </conditionalFormatting>
  <conditionalFormatting sqref="R7:R28">
    <cfRule type="cellIs" priority="25" dxfId="6" operator="greaterThanOrEqual" stopIfTrue="1">
      <formula>900</formula>
    </cfRule>
    <cfRule type="cellIs" priority="26" dxfId="1" operator="greaterThanOrEqual" stopIfTrue="1">
      <formula>800</formula>
    </cfRule>
  </conditionalFormatting>
  <conditionalFormatting sqref="Q7:Q28">
    <cfRule type="cellIs" priority="27" dxfId="6" operator="greaterThanOrEqual" stopIfTrue="1">
      <formula>300</formula>
    </cfRule>
    <cfRule type="cellIs" priority="28" dxfId="1" operator="greaterThanOrEqual" stopIfTrue="1">
      <formula>250</formula>
    </cfRule>
  </conditionalFormatting>
  <conditionalFormatting sqref="P7:P28">
    <cfRule type="cellIs" priority="29" dxfId="6" operator="greaterThanOrEqual" stopIfTrue="1">
      <formula>600</formula>
    </cfRule>
    <cfRule type="cellIs" priority="30" dxfId="1" operator="greaterThanOrEqual" stopIfTrue="1">
      <formula>550</formula>
    </cfRule>
  </conditionalFormatting>
  <printOptions/>
  <pageMargins left="0.787401575" right="0.56" top="0.52" bottom="0.51" header="0.4921259845" footer="0.4921259845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J5" sqref="J5:L30"/>
    </sheetView>
  </sheetViews>
  <sheetFormatPr defaultColWidth="11.421875" defaultRowHeight="12.75"/>
  <cols>
    <col min="1" max="1" width="5.57421875" style="5" customWidth="1"/>
    <col min="2" max="2" width="1.1484375" style="5" customWidth="1"/>
    <col min="3" max="3" width="12.421875" style="5" customWidth="1"/>
    <col min="4" max="4" width="25.7109375" style="5" customWidth="1"/>
    <col min="5" max="5" width="20.140625" style="5" customWidth="1"/>
    <col min="6" max="6" width="6.7109375" style="5" customWidth="1"/>
    <col min="7" max="7" width="0.9921875" style="5" customWidth="1"/>
    <col min="8" max="8" width="0.71875" style="5" customWidth="1"/>
    <col min="9" max="9" width="12.7109375" style="5" customWidth="1"/>
    <col min="10" max="10" width="25.00390625" style="5" customWidth="1"/>
    <col min="11" max="11" width="18.57421875" style="5" customWidth="1"/>
    <col min="12" max="12" width="10.7109375" style="5" customWidth="1"/>
    <col min="13" max="16384" width="11.421875" style="5" customWidth="1"/>
  </cols>
  <sheetData>
    <row r="1" spans="1:12" ht="27" customHeight="1">
      <c r="A1" s="534" t="s">
        <v>217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</row>
    <row r="2" spans="1:12" ht="26.25" customHeight="1">
      <c r="A2" s="97" t="s">
        <v>6</v>
      </c>
      <c r="B2" s="98"/>
      <c r="C2" s="99"/>
      <c r="D2" s="535" t="s">
        <v>131</v>
      </c>
      <c r="E2" s="535"/>
      <c r="F2" s="535"/>
      <c r="G2" s="101"/>
      <c r="H2" s="102"/>
      <c r="I2" s="103"/>
      <c r="J2" s="535" t="s">
        <v>132</v>
      </c>
      <c r="K2" s="535"/>
      <c r="L2" s="535"/>
    </row>
    <row r="3" spans="1:12" ht="12.75">
      <c r="A3" s="101"/>
      <c r="B3" s="101"/>
      <c r="C3" s="101" t="s">
        <v>25</v>
      </c>
      <c r="D3" s="100" t="s">
        <v>26</v>
      </c>
      <c r="E3" s="100" t="s">
        <v>5</v>
      </c>
      <c r="F3" s="100" t="s">
        <v>27</v>
      </c>
      <c r="G3" s="101"/>
      <c r="H3" s="102"/>
      <c r="I3" s="100" t="s">
        <v>25</v>
      </c>
      <c r="J3" s="100" t="s">
        <v>26</v>
      </c>
      <c r="K3" s="100" t="s">
        <v>5</v>
      </c>
      <c r="L3" s="149" t="s">
        <v>27</v>
      </c>
    </row>
    <row r="4" spans="1:8" ht="7.5" customHeight="1">
      <c r="A4" s="104"/>
      <c r="B4" s="104"/>
      <c r="C4" s="104"/>
      <c r="G4" s="104"/>
      <c r="H4" s="105"/>
    </row>
    <row r="5" spans="1:16" ht="15">
      <c r="A5" s="116">
        <v>0.3958333333333333</v>
      </c>
      <c r="B5" s="116"/>
      <c r="C5" s="117" t="s">
        <v>127</v>
      </c>
      <c r="D5" s="420" t="str">
        <f>SennC!B12</f>
        <v>Chistel Kotte</v>
      </c>
      <c r="E5" s="421" t="str">
        <f>SennC!C12</f>
        <v>KSV Neustadt</v>
      </c>
      <c r="F5" s="422">
        <f>SennC!G12</f>
        <v>398</v>
      </c>
      <c r="G5" s="118"/>
      <c r="H5" s="119"/>
      <c r="I5" s="87" t="s">
        <v>128</v>
      </c>
      <c r="J5" s="420" t="str">
        <f>SenC!B12</f>
        <v>Hans Sallwey</v>
      </c>
      <c r="K5" s="426" t="str">
        <f>SenC!C12</f>
        <v>SV Pesterwitz</v>
      </c>
      <c r="L5" s="422">
        <f>SenC!G12</f>
        <v>426</v>
      </c>
      <c r="P5" s="104"/>
    </row>
    <row r="6" spans="1:16" ht="15">
      <c r="A6" s="118"/>
      <c r="B6" s="118"/>
      <c r="C6" s="120"/>
      <c r="D6" s="420" t="str">
        <f>SennC!B11</f>
        <v>Angela Mertz</v>
      </c>
      <c r="E6" s="421" t="str">
        <f>SennC!C11</f>
        <v>KSV Dresden-Leuben</v>
      </c>
      <c r="F6" s="422">
        <f>SennC!G11</f>
        <v>392</v>
      </c>
      <c r="G6" s="118"/>
      <c r="H6" s="119"/>
      <c r="I6" s="87"/>
      <c r="J6" s="420" t="str">
        <f>SenC!B11</f>
        <v>Günter Rothe</v>
      </c>
      <c r="K6" s="427" t="str">
        <f>SenC!C11</f>
        <v>SG Medizin Großschweidnitz</v>
      </c>
      <c r="L6" s="428">
        <f>SenC!G11</f>
        <v>443</v>
      </c>
      <c r="P6" s="104"/>
    </row>
    <row r="7" spans="1:16" ht="6" customHeight="1">
      <c r="A7" s="118"/>
      <c r="B7" s="118"/>
      <c r="C7" s="120"/>
      <c r="D7" s="423"/>
      <c r="E7" s="424"/>
      <c r="F7" s="425"/>
      <c r="G7" s="118"/>
      <c r="H7" s="119"/>
      <c r="I7" s="87"/>
      <c r="J7" s="423"/>
      <c r="K7" s="426"/>
      <c r="L7" s="425"/>
      <c r="P7" s="104"/>
    </row>
    <row r="8" spans="1:16" ht="15">
      <c r="A8" s="116">
        <v>0.4305555555555556</v>
      </c>
      <c r="B8" s="116"/>
      <c r="C8" s="87" t="s">
        <v>24</v>
      </c>
      <c r="D8" s="420" t="str">
        <f>SennB!B12</f>
        <v>Angelika Dürsel</v>
      </c>
      <c r="E8" s="421" t="str">
        <f>SennB!C12</f>
        <v>SV Wacker Mohorn</v>
      </c>
      <c r="F8" s="422">
        <f>SennB!G12</f>
        <v>429</v>
      </c>
      <c r="G8" s="118"/>
      <c r="H8" s="119"/>
      <c r="I8" s="87" t="s">
        <v>21</v>
      </c>
      <c r="J8" s="420" t="str">
        <f>SenB!B12</f>
        <v>Hans-Joa.Tanzmann</v>
      </c>
      <c r="K8" s="426" t="str">
        <f>SenB!C12</f>
        <v>KSV Neueibau</v>
      </c>
      <c r="L8" s="422">
        <f>SenB!G12</f>
        <v>434</v>
      </c>
      <c r="P8" s="104"/>
    </row>
    <row r="9" spans="1:16" ht="15">
      <c r="A9" s="118"/>
      <c r="B9" s="118"/>
      <c r="C9" s="120"/>
      <c r="D9" s="420" t="str">
        <f>SennB!B11</f>
        <v>Christine Herrig</v>
      </c>
      <c r="E9" s="421" t="str">
        <f>SennB!C11</f>
        <v>KSC Chemie Nünchritz</v>
      </c>
      <c r="F9" s="422">
        <f>SennB!G11</f>
        <v>430</v>
      </c>
      <c r="G9" s="118"/>
      <c r="H9" s="119"/>
      <c r="I9" s="87"/>
      <c r="J9" s="420" t="str">
        <f>SenB!B11</f>
        <v>Hellmut Kaden</v>
      </c>
      <c r="K9" s="427" t="str">
        <f>SenB!C11</f>
        <v>TSV 1862 Radeburg</v>
      </c>
      <c r="L9" s="428">
        <f>SenB!G11</f>
        <v>457</v>
      </c>
      <c r="P9" s="104"/>
    </row>
    <row r="10" spans="1:16" ht="6" customHeight="1">
      <c r="A10" s="118"/>
      <c r="B10" s="118"/>
      <c r="C10" s="120"/>
      <c r="D10" s="423"/>
      <c r="E10" s="424"/>
      <c r="F10" s="425"/>
      <c r="G10" s="118"/>
      <c r="H10" s="119"/>
      <c r="I10" s="87"/>
      <c r="J10" s="423"/>
      <c r="K10" s="426"/>
      <c r="L10" s="425"/>
      <c r="P10" s="104"/>
    </row>
    <row r="11" spans="1:16" ht="15">
      <c r="A11" s="116">
        <v>0.46527777777777773</v>
      </c>
      <c r="B11" s="116"/>
      <c r="C11" s="87" t="s">
        <v>23</v>
      </c>
      <c r="D11" s="420" t="str">
        <f>SennA!B12</f>
        <v>Christel Bildhoff</v>
      </c>
      <c r="E11" s="421" t="str">
        <f>SennA!C12</f>
        <v>SV Lok Nossen</v>
      </c>
      <c r="F11" s="422">
        <f>SennA!G12</f>
        <v>432</v>
      </c>
      <c r="G11" s="121"/>
      <c r="H11" s="122"/>
      <c r="I11" s="87" t="s">
        <v>22</v>
      </c>
      <c r="J11" s="420" t="str">
        <f>SenA!B12</f>
        <v>Enrico Hauswald</v>
      </c>
      <c r="K11" s="426" t="str">
        <f>SenA!C12</f>
        <v>SG Lückersdorf-Gelenau</v>
      </c>
      <c r="L11" s="422">
        <f>SenA!G12</f>
        <v>450</v>
      </c>
      <c r="P11" s="104"/>
    </row>
    <row r="12" spans="1:16" ht="15">
      <c r="A12" s="118"/>
      <c r="B12" s="118"/>
      <c r="C12" s="120"/>
      <c r="D12" s="420" t="str">
        <f>SennA!B11</f>
        <v>Silvia Burkhardt</v>
      </c>
      <c r="E12" s="421" t="str">
        <f>SennA!C11</f>
        <v>SV Pesterwitz</v>
      </c>
      <c r="F12" s="422">
        <f>SennA!G11</f>
        <v>441</v>
      </c>
      <c r="G12" s="121"/>
      <c r="H12" s="122"/>
      <c r="I12" s="123"/>
      <c r="J12" s="420" t="str">
        <f>SenA!B13</f>
        <v>Frank Spielvogel</v>
      </c>
      <c r="K12" s="427" t="str">
        <f>SenA!C13</f>
        <v>SG Grumbach</v>
      </c>
      <c r="L12" s="428">
        <f>SenA!G13</f>
        <v>455</v>
      </c>
      <c r="P12" s="104"/>
    </row>
    <row r="13" spans="1:16" ht="6" customHeight="1">
      <c r="A13" s="118"/>
      <c r="B13" s="118"/>
      <c r="C13" s="120"/>
      <c r="D13" s="423"/>
      <c r="E13" s="424"/>
      <c r="F13" s="425"/>
      <c r="G13" s="118"/>
      <c r="H13" s="119"/>
      <c r="I13" s="87"/>
      <c r="J13" s="423"/>
      <c r="K13" s="426"/>
      <c r="L13" s="425"/>
      <c r="P13" s="104"/>
    </row>
    <row r="14" spans="1:16" ht="15">
      <c r="A14" s="116">
        <v>0.5</v>
      </c>
      <c r="B14" s="116"/>
      <c r="C14" s="117" t="s">
        <v>127</v>
      </c>
      <c r="D14" s="420" t="str">
        <f>SennC!B10</f>
        <v>Doris Hähner</v>
      </c>
      <c r="E14" s="421" t="str">
        <f>SennC!C10</f>
        <v>SV Motor Großenhain</v>
      </c>
      <c r="F14" s="422">
        <f>SennC!G10</f>
        <v>405</v>
      </c>
      <c r="G14" s="118"/>
      <c r="H14" s="119"/>
      <c r="I14" s="87" t="s">
        <v>128</v>
      </c>
      <c r="J14" s="420" t="str">
        <f>SenC!B10</f>
        <v>Frank Tschuppan</v>
      </c>
      <c r="K14" s="426" t="str">
        <f>SenC!C10</f>
        <v>SV Stauchitz 47</v>
      </c>
      <c r="L14" s="422">
        <f>SenC!G10</f>
        <v>432</v>
      </c>
      <c r="P14" s="104"/>
    </row>
    <row r="15" spans="1:16" ht="15">
      <c r="A15" s="118"/>
      <c r="B15" s="118"/>
      <c r="C15" s="120"/>
      <c r="D15" s="420" t="str">
        <f>SennC!B9</f>
        <v>Ingrid Schönfeld</v>
      </c>
      <c r="E15" s="421" t="str">
        <f>SennC!C9</f>
        <v>ESV Lok Hoyerswerda</v>
      </c>
      <c r="F15" s="422">
        <f>SennC!G9</f>
        <v>405</v>
      </c>
      <c r="G15" s="118"/>
      <c r="H15" s="119"/>
      <c r="I15" s="87"/>
      <c r="J15" s="420" t="str">
        <f>SenC!B9</f>
        <v>Jürgen Winkler</v>
      </c>
      <c r="K15" s="427" t="str">
        <f>SenC!C9</f>
        <v>KSV Dresden Tolkewitz</v>
      </c>
      <c r="L15" s="428">
        <f>SenC!G9</f>
        <v>441</v>
      </c>
      <c r="P15" s="104"/>
    </row>
    <row r="16" spans="1:16" ht="6" customHeight="1">
      <c r="A16" s="118"/>
      <c r="B16" s="118"/>
      <c r="C16" s="120"/>
      <c r="D16" s="423"/>
      <c r="E16" s="424"/>
      <c r="F16" s="425"/>
      <c r="G16" s="118"/>
      <c r="H16" s="119"/>
      <c r="I16" s="87"/>
      <c r="J16" s="423"/>
      <c r="K16" s="426"/>
      <c r="L16" s="425"/>
      <c r="P16" s="104"/>
    </row>
    <row r="17" spans="1:16" ht="15">
      <c r="A17" s="116">
        <v>0.5347222222222222</v>
      </c>
      <c r="B17" s="116"/>
      <c r="C17" s="87" t="s">
        <v>24</v>
      </c>
      <c r="D17" s="420" t="str">
        <f>SennB!B10</f>
        <v>Gudrun Naumann</v>
      </c>
      <c r="E17" s="421" t="str">
        <f>SennB!C10</f>
        <v>SV Motor Sörnewitz</v>
      </c>
      <c r="F17" s="422">
        <f>SennB!G10</f>
        <v>427</v>
      </c>
      <c r="G17" s="118"/>
      <c r="H17" s="119"/>
      <c r="I17" s="87" t="s">
        <v>21</v>
      </c>
      <c r="J17" s="420" t="str">
        <f>SenB!B10</f>
        <v>Hans-Jürgen Weber</v>
      </c>
      <c r="K17" s="426" t="str">
        <f>SenB!C10</f>
        <v>MSV Bautzen 04</v>
      </c>
      <c r="L17" s="422">
        <f>SenB!G10</f>
        <v>442</v>
      </c>
      <c r="P17" s="104"/>
    </row>
    <row r="18" spans="1:16" ht="15">
      <c r="A18" s="118"/>
      <c r="B18" s="118"/>
      <c r="C18" s="120"/>
      <c r="D18" s="420" t="str">
        <f>SennB!B9</f>
        <v>Ingrid Stephan</v>
      </c>
      <c r="E18" s="421" t="str">
        <f>SennB!C9</f>
        <v>SV Wacker Mohorn</v>
      </c>
      <c r="F18" s="422">
        <f>SennB!G9</f>
        <v>444</v>
      </c>
      <c r="G18" s="118"/>
      <c r="H18" s="119"/>
      <c r="I18" s="87"/>
      <c r="J18" s="420" t="str">
        <f>SenB!B9</f>
        <v>Ullrich Pillack</v>
      </c>
      <c r="K18" s="427" t="str">
        <f>SenB!C9</f>
        <v>SG Med. Großschweidnitz</v>
      </c>
      <c r="L18" s="428">
        <f>SenB!G9</f>
        <v>440</v>
      </c>
      <c r="P18" s="104"/>
    </row>
    <row r="19" spans="1:16" ht="6" customHeight="1">
      <c r="A19" s="118"/>
      <c r="B19" s="118"/>
      <c r="C19" s="120"/>
      <c r="D19" s="423"/>
      <c r="E19" s="424"/>
      <c r="F19" s="425"/>
      <c r="G19" s="118"/>
      <c r="H19" s="119"/>
      <c r="I19" s="87"/>
      <c r="J19" s="423"/>
      <c r="K19" s="426"/>
      <c r="L19" s="425"/>
      <c r="P19" s="104"/>
    </row>
    <row r="20" spans="1:16" ht="15">
      <c r="A20" s="116">
        <v>0.5694444444444444</v>
      </c>
      <c r="B20" s="116"/>
      <c r="C20" s="87" t="s">
        <v>23</v>
      </c>
      <c r="D20" s="420" t="str">
        <f>SennA!B10</f>
        <v>Kerstin Ludwig</v>
      </c>
      <c r="E20" s="421" t="str">
        <f>SennA!C10</f>
        <v>SV Pirna Süd</v>
      </c>
      <c r="F20" s="422">
        <f>SennA!G10</f>
        <v>436</v>
      </c>
      <c r="G20" s="118"/>
      <c r="H20" s="119"/>
      <c r="I20" s="87" t="s">
        <v>22</v>
      </c>
      <c r="J20" s="420" t="str">
        <f>SenA!B10</f>
        <v>Achmed Altus</v>
      </c>
      <c r="K20" s="426" t="str">
        <f>SenA!C10</f>
        <v>Post SV Görlitz</v>
      </c>
      <c r="L20" s="422">
        <f>SenA!G10</f>
        <v>457</v>
      </c>
      <c r="P20" s="104"/>
    </row>
    <row r="21" spans="1:16" ht="15">
      <c r="A21" s="118"/>
      <c r="B21" s="118"/>
      <c r="C21" s="120"/>
      <c r="D21" s="420" t="str">
        <f>SennA!B9</f>
        <v>Anita Jurke</v>
      </c>
      <c r="E21" s="421" t="str">
        <f>SennA!C9</f>
        <v>Königsbrücker KV Weiß-Rot</v>
      </c>
      <c r="F21" s="422">
        <f>SennA!G9</f>
        <v>444</v>
      </c>
      <c r="G21" s="118"/>
      <c r="H21" s="119"/>
      <c r="I21" s="87"/>
      <c r="J21" s="420" t="str">
        <f>SenA!B9</f>
        <v>Andreas Schweda</v>
      </c>
      <c r="K21" s="427" t="str">
        <f>SenA!C9</f>
        <v>SC Riesa</v>
      </c>
      <c r="L21" s="428">
        <f>SenA!G9</f>
        <v>454</v>
      </c>
      <c r="P21" s="104"/>
    </row>
    <row r="22" spans="1:16" ht="6" customHeight="1">
      <c r="A22" s="118"/>
      <c r="B22" s="118"/>
      <c r="C22" s="120"/>
      <c r="D22" s="423"/>
      <c r="E22" s="424"/>
      <c r="F22" s="425"/>
      <c r="G22" s="118"/>
      <c r="H22" s="119"/>
      <c r="I22" s="87"/>
      <c r="J22" s="423"/>
      <c r="K22" s="426"/>
      <c r="L22" s="425"/>
      <c r="P22" s="104"/>
    </row>
    <row r="23" spans="1:16" ht="15">
      <c r="A23" s="116">
        <v>0.6041666666666666</v>
      </c>
      <c r="B23" s="116"/>
      <c r="C23" s="117" t="s">
        <v>127</v>
      </c>
      <c r="D23" s="420" t="str">
        <f>SennC!B8</f>
        <v>Marlie Kleber</v>
      </c>
      <c r="E23" s="421" t="str">
        <f>SennC!C8</f>
        <v>SG Stahl Schmiedeberg</v>
      </c>
      <c r="F23" s="422">
        <f>SennC!G8</f>
        <v>425</v>
      </c>
      <c r="G23" s="118"/>
      <c r="H23" s="119"/>
      <c r="I23" s="87" t="s">
        <v>128</v>
      </c>
      <c r="J23" s="420" t="str">
        <f>SenC!B8</f>
        <v>Gotthard Schönwitz</v>
      </c>
      <c r="K23" s="426" t="str">
        <f>SenC!C8</f>
        <v>KSV 47 Hoyerswerda</v>
      </c>
      <c r="L23" s="422">
        <f>SenC!G8</f>
        <v>439</v>
      </c>
      <c r="P23" s="104"/>
    </row>
    <row r="24" spans="1:16" ht="15">
      <c r="A24" s="118"/>
      <c r="B24" s="118"/>
      <c r="C24" s="120"/>
      <c r="D24" s="420" t="str">
        <f>SennC!B7</f>
        <v>Christel Stey</v>
      </c>
      <c r="E24" s="421" t="str">
        <f>SennC!C7</f>
        <v>SV Großdubrau</v>
      </c>
      <c r="F24" s="422">
        <f>SennC!G7</f>
        <v>396</v>
      </c>
      <c r="G24" s="118"/>
      <c r="H24" s="119"/>
      <c r="I24" s="87"/>
      <c r="J24" s="420" t="str">
        <f>SenC!B7</f>
        <v>Gottfried Reichelt</v>
      </c>
      <c r="K24" s="427" t="s">
        <v>145</v>
      </c>
      <c r="L24" s="428">
        <f>SenC!G7</f>
        <v>440</v>
      </c>
      <c r="P24" s="104"/>
    </row>
    <row r="25" spans="1:16" ht="6" customHeight="1">
      <c r="A25" s="118"/>
      <c r="B25" s="118"/>
      <c r="C25" s="120"/>
      <c r="D25" s="423"/>
      <c r="E25" s="424"/>
      <c r="F25" s="425"/>
      <c r="G25" s="118"/>
      <c r="H25" s="119"/>
      <c r="I25" s="87"/>
      <c r="J25" s="423"/>
      <c r="K25" s="426"/>
      <c r="L25" s="425"/>
      <c r="P25" s="104"/>
    </row>
    <row r="26" spans="1:16" ht="15">
      <c r="A26" s="116">
        <v>0.638888888888889</v>
      </c>
      <c r="B26" s="116"/>
      <c r="C26" s="87" t="s">
        <v>24</v>
      </c>
      <c r="D26" s="420" t="str">
        <f>SennB!B8</f>
        <v>Margitta Jacob</v>
      </c>
      <c r="E26" s="421" t="str">
        <f>SennB!C8</f>
        <v>ESV Lok Dresden</v>
      </c>
      <c r="F26" s="422">
        <f>SennB!G8</f>
        <v>430</v>
      </c>
      <c r="G26" s="118"/>
      <c r="H26" s="119"/>
      <c r="I26" s="87" t="s">
        <v>21</v>
      </c>
      <c r="J26" s="420" t="str">
        <f>SenB!B8</f>
        <v>Georg Scheede</v>
      </c>
      <c r="K26" s="426" t="str">
        <f>SenB!C8</f>
        <v>Thonberger SC 1931</v>
      </c>
      <c r="L26" s="422">
        <f>SenB!G8</f>
        <v>434</v>
      </c>
      <c r="P26" s="104"/>
    </row>
    <row r="27" spans="1:16" ht="15">
      <c r="A27" s="118"/>
      <c r="B27" s="118"/>
      <c r="C27" s="120"/>
      <c r="D27" s="420" t="str">
        <f>SennB!B7</f>
        <v>Birgit Höse</v>
      </c>
      <c r="E27" s="421" t="str">
        <f>SennB!C7</f>
        <v>KSV Dresden-Leuben</v>
      </c>
      <c r="F27" s="422">
        <f>SennB!G7</f>
        <v>444</v>
      </c>
      <c r="G27" s="118"/>
      <c r="H27" s="119"/>
      <c r="I27" s="87"/>
      <c r="J27" s="420" t="str">
        <f>SenB!B7</f>
        <v>Dieter Michler</v>
      </c>
      <c r="K27" s="427" t="str">
        <f>SenB!C7</f>
        <v>KV Bautzen West</v>
      </c>
      <c r="L27" s="428">
        <f>SenB!G7</f>
        <v>466</v>
      </c>
      <c r="P27" s="104"/>
    </row>
    <row r="28" spans="1:16" ht="6" customHeight="1">
      <c r="A28" s="118"/>
      <c r="B28" s="118"/>
      <c r="C28" s="120"/>
      <c r="D28" s="423"/>
      <c r="E28" s="424"/>
      <c r="F28" s="425"/>
      <c r="G28" s="118"/>
      <c r="H28" s="119"/>
      <c r="I28" s="87"/>
      <c r="J28" s="423"/>
      <c r="K28" s="426"/>
      <c r="L28" s="425"/>
      <c r="P28" s="104"/>
    </row>
    <row r="29" spans="1:16" ht="15">
      <c r="A29" s="116">
        <v>0.6736111111111112</v>
      </c>
      <c r="B29" s="118"/>
      <c r="C29" s="87" t="s">
        <v>23</v>
      </c>
      <c r="D29" s="420" t="str">
        <f>SennA!B8</f>
        <v>Sabine Preißler</v>
      </c>
      <c r="E29" s="421" t="str">
        <f>SennA!C8</f>
        <v>KSV Ottendorf-Okrilla</v>
      </c>
      <c r="F29" s="422">
        <f>SennA!G8</f>
        <v>451</v>
      </c>
      <c r="G29" s="118"/>
      <c r="H29" s="119"/>
      <c r="I29" s="87" t="s">
        <v>22</v>
      </c>
      <c r="J29" s="420" t="str">
        <f>SenA!B8</f>
        <v>Jürgen Ullrich</v>
      </c>
      <c r="K29" s="426" t="str">
        <f>SenA!C8</f>
        <v>SV 1896 Großdubrau</v>
      </c>
      <c r="L29" s="422">
        <f>SenA!G8</f>
        <v>474</v>
      </c>
      <c r="P29" s="104"/>
    </row>
    <row r="30" spans="1:16" ht="15">
      <c r="A30" s="118"/>
      <c r="B30" s="118"/>
      <c r="C30" s="87"/>
      <c r="D30" s="420" t="str">
        <f>SennA!B7</f>
        <v>Sybille Mayer</v>
      </c>
      <c r="E30" s="421" t="str">
        <f>SennA!C7</f>
        <v>SV Wacker Mohorn</v>
      </c>
      <c r="F30" s="422">
        <f>SennA!G7</f>
        <v>456</v>
      </c>
      <c r="G30" s="118"/>
      <c r="H30" s="119"/>
      <c r="I30" s="87"/>
      <c r="J30" s="420" t="str">
        <f>SenA!B7</f>
        <v>Frank Thiele</v>
      </c>
      <c r="K30" s="427" t="str">
        <f>SenA!C7</f>
        <v>TSV Blau-Weiß Gröditz</v>
      </c>
      <c r="L30" s="428">
        <f>SenA!G7</f>
        <v>525</v>
      </c>
      <c r="N30" s="104"/>
      <c r="O30" s="104"/>
      <c r="P30" s="104"/>
    </row>
    <row r="31" spans="1:8" ht="16.5" customHeight="1">
      <c r="A31" s="104"/>
      <c r="B31" s="104"/>
      <c r="G31" s="104"/>
      <c r="H31" s="105"/>
    </row>
    <row r="32" spans="1:12" ht="15">
      <c r="A32" s="107" t="s">
        <v>193</v>
      </c>
      <c r="B32" s="107"/>
      <c r="C32" s="108"/>
      <c r="D32" s="108"/>
      <c r="E32" s="108"/>
      <c r="F32" s="108"/>
      <c r="G32" s="109"/>
      <c r="H32" s="110"/>
      <c r="I32" s="107" t="s">
        <v>193</v>
      </c>
      <c r="J32" s="107"/>
      <c r="K32" s="108"/>
      <c r="L32" s="108"/>
    </row>
    <row r="33" spans="1:12" ht="15.75" customHeight="1">
      <c r="A33" s="216" t="s">
        <v>206</v>
      </c>
      <c r="B33" s="111"/>
      <c r="C33" s="231"/>
      <c r="D33" s="115" t="s">
        <v>194</v>
      </c>
      <c r="E33" s="108"/>
      <c r="F33" s="108"/>
      <c r="G33" s="109"/>
      <c r="H33" s="110"/>
      <c r="I33" s="216" t="s">
        <v>205</v>
      </c>
      <c r="J33" s="111"/>
      <c r="K33" s="111"/>
      <c r="L33" s="108"/>
    </row>
    <row r="34" spans="1:12" ht="15.75" customHeight="1">
      <c r="A34" s="215" t="s">
        <v>174</v>
      </c>
      <c r="B34" s="155"/>
      <c r="C34" s="108"/>
      <c r="D34" s="215"/>
      <c r="E34" s="100" t="s">
        <v>175</v>
      </c>
      <c r="F34" s="108"/>
      <c r="G34" s="109"/>
      <c r="H34" s="110"/>
      <c r="I34" s="215" t="s">
        <v>180</v>
      </c>
      <c r="J34" s="155"/>
      <c r="K34" s="215"/>
      <c r="L34" s="5" t="s">
        <v>185</v>
      </c>
    </row>
    <row r="35" spans="1:12" ht="15">
      <c r="A35" s="215" t="s">
        <v>176</v>
      </c>
      <c r="B35" s="155"/>
      <c r="C35" s="108"/>
      <c r="D35" s="215"/>
      <c r="E35" s="100" t="s">
        <v>175</v>
      </c>
      <c r="F35" s="108"/>
      <c r="G35" s="109"/>
      <c r="H35" s="110"/>
      <c r="I35" s="215" t="s">
        <v>181</v>
      </c>
      <c r="J35" s="155"/>
      <c r="K35" s="215"/>
      <c r="L35" s="5" t="s">
        <v>185</v>
      </c>
    </row>
    <row r="36" spans="1:12" ht="18" customHeight="1">
      <c r="A36" s="215" t="s">
        <v>179</v>
      </c>
      <c r="B36" s="107"/>
      <c r="C36" s="108"/>
      <c r="D36" s="215"/>
      <c r="E36" s="5" t="s">
        <v>177</v>
      </c>
      <c r="F36" s="108"/>
      <c r="G36" s="108"/>
      <c r="H36" s="108"/>
      <c r="I36" s="215" t="s">
        <v>182</v>
      </c>
      <c r="J36" s="107"/>
      <c r="K36" s="215"/>
      <c r="L36" s="5" t="s">
        <v>185</v>
      </c>
    </row>
    <row r="37" spans="1:11" ht="9" customHeight="1">
      <c r="A37" s="215"/>
      <c r="B37" s="107"/>
      <c r="C37" s="108"/>
      <c r="D37" s="215"/>
      <c r="F37" s="108"/>
      <c r="G37" s="108"/>
      <c r="H37" s="108"/>
      <c r="I37" s="215"/>
      <c r="J37" s="107"/>
      <c r="K37" s="215"/>
    </row>
    <row r="38" spans="1:12" s="113" customFormat="1" ht="14.25" customHeight="1">
      <c r="A38" s="217" t="s">
        <v>28</v>
      </c>
      <c r="B38" s="217"/>
      <c r="C38" s="217"/>
      <c r="D38" s="215" t="s">
        <v>207</v>
      </c>
      <c r="E38" s="106" t="s">
        <v>178</v>
      </c>
      <c r="F38" s="112"/>
      <c r="G38" s="112"/>
      <c r="H38" s="112"/>
      <c r="I38" s="217" t="s">
        <v>208</v>
      </c>
      <c r="J38" s="217"/>
      <c r="K38" s="218"/>
      <c r="L38" s="106" t="s">
        <v>183</v>
      </c>
    </row>
    <row r="39" spans="1:12" s="113" customFormat="1" ht="14.25" customHeight="1">
      <c r="A39" s="114"/>
      <c r="B39" s="112"/>
      <c r="C39" s="112"/>
      <c r="D39" s="112"/>
      <c r="E39" s="155"/>
      <c r="F39" s="112"/>
      <c r="G39" s="112"/>
      <c r="H39" s="112"/>
      <c r="I39" s="112"/>
      <c r="J39" s="112"/>
      <c r="K39" s="112"/>
      <c r="L39" s="106" t="s">
        <v>184</v>
      </c>
    </row>
    <row r="40" spans="1:12" ht="17.25" customHeight="1">
      <c r="A40" s="155"/>
      <c r="B40" s="155"/>
      <c r="C40" s="108"/>
      <c r="D40" s="108"/>
      <c r="E40" s="533" t="s">
        <v>187</v>
      </c>
      <c r="F40" s="533"/>
      <c r="G40" s="533"/>
      <c r="H40" s="533"/>
      <c r="I40" s="533"/>
      <c r="J40" s="533"/>
      <c r="K40" s="108"/>
      <c r="L40" s="108"/>
    </row>
    <row r="41" spans="2:11" ht="7.5" customHeight="1">
      <c r="B41" s="107"/>
      <c r="C41" s="108"/>
      <c r="D41" s="108"/>
      <c r="E41" s="108"/>
      <c r="F41" s="108"/>
      <c r="G41" s="108"/>
      <c r="H41" s="108"/>
      <c r="I41" s="107"/>
      <c r="J41" s="108"/>
      <c r="K41" s="108"/>
    </row>
    <row r="42" spans="1:11" ht="15.75" customHeight="1">
      <c r="A42" s="106" t="s">
        <v>29</v>
      </c>
      <c r="B42" s="107"/>
      <c r="C42" s="108"/>
      <c r="D42" s="108"/>
      <c r="E42" s="108"/>
      <c r="F42" s="108"/>
      <c r="G42" s="108"/>
      <c r="H42" s="108"/>
      <c r="I42" s="107"/>
      <c r="J42" s="108"/>
      <c r="K42" s="108"/>
    </row>
    <row r="43" spans="1:9" ht="14.25">
      <c r="A43" s="115"/>
      <c r="B43" s="106"/>
      <c r="I43" s="106"/>
    </row>
  </sheetData>
  <sheetProtection/>
  <mergeCells count="4">
    <mergeCell ref="E40:J40"/>
    <mergeCell ref="A1:L1"/>
    <mergeCell ref="D2:F2"/>
    <mergeCell ref="J2:L2"/>
  </mergeCells>
  <printOptions/>
  <pageMargins left="0.2755905511811024" right="0.1968503937007874" top="0.2362204724409449" bottom="0.2755905511811024" header="0.2362204724409449" footer="0.15748031496062992"/>
  <pageSetup horizontalDpi="300" verticalDpi="300" orientation="landscape" paperSize="9" r:id="rId1"/>
  <headerFooter alignWithMargins="0">
    <oddFooter>&amp;L&amp;8&amp;F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J5" sqref="J5:L24"/>
    </sheetView>
  </sheetViews>
  <sheetFormatPr defaultColWidth="11.421875" defaultRowHeight="12.75"/>
  <cols>
    <col min="1" max="1" width="5.57421875" style="5" customWidth="1"/>
    <col min="2" max="2" width="1.1484375" style="5" customWidth="1"/>
    <col min="3" max="3" width="12.421875" style="5" customWidth="1"/>
    <col min="4" max="4" width="25.7109375" style="5" customWidth="1"/>
    <col min="5" max="5" width="20.28125" style="5" customWidth="1"/>
    <col min="6" max="6" width="6.7109375" style="5" customWidth="1"/>
    <col min="7" max="7" width="0.9921875" style="5" customWidth="1"/>
    <col min="8" max="8" width="0.71875" style="5" customWidth="1"/>
    <col min="9" max="9" width="12.7109375" style="5" customWidth="1"/>
    <col min="10" max="10" width="25.8515625" style="5" customWidth="1"/>
    <col min="11" max="11" width="20.28125" style="5" customWidth="1"/>
    <col min="12" max="12" width="6.7109375" style="5" customWidth="1"/>
    <col min="13" max="16384" width="11.421875" style="5" customWidth="1"/>
  </cols>
  <sheetData>
    <row r="1" spans="1:12" ht="27" customHeight="1">
      <c r="A1" s="534" t="s">
        <v>217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</row>
    <row r="2" spans="1:12" ht="26.25" customHeight="1">
      <c r="A2" s="97" t="s">
        <v>6</v>
      </c>
      <c r="B2" s="98"/>
      <c r="C2" s="99"/>
      <c r="D2" s="535" t="s">
        <v>218</v>
      </c>
      <c r="E2" s="535"/>
      <c r="F2" s="535"/>
      <c r="G2" s="101"/>
      <c r="H2" s="102"/>
      <c r="I2" s="103"/>
      <c r="J2" s="535" t="s">
        <v>571</v>
      </c>
      <c r="K2" s="535"/>
      <c r="L2" s="535"/>
    </row>
    <row r="3" spans="1:12" ht="12.75">
      <c r="A3" s="101"/>
      <c r="B3" s="101"/>
      <c r="C3" s="101" t="s">
        <v>25</v>
      </c>
      <c r="D3" s="100" t="s">
        <v>26</v>
      </c>
      <c r="E3" s="100" t="s">
        <v>5</v>
      </c>
      <c r="F3" s="100" t="s">
        <v>27</v>
      </c>
      <c r="G3" s="101"/>
      <c r="H3" s="102"/>
      <c r="I3" s="100" t="s">
        <v>25</v>
      </c>
      <c r="J3" s="100" t="s">
        <v>26</v>
      </c>
      <c r="K3" s="100" t="s">
        <v>5</v>
      </c>
      <c r="L3" s="149" t="s">
        <v>27</v>
      </c>
    </row>
    <row r="4" spans="1:8" ht="7.5" customHeight="1">
      <c r="A4" s="104"/>
      <c r="B4" s="104"/>
      <c r="C4" s="104"/>
      <c r="G4" s="104"/>
      <c r="H4" s="105"/>
    </row>
    <row r="5" spans="1:16" ht="16.5">
      <c r="A5" s="228">
        <v>0.3541666666666667</v>
      </c>
      <c r="B5" s="116"/>
      <c r="C5" s="117" t="s">
        <v>20</v>
      </c>
      <c r="D5" s="429" t="s">
        <v>172</v>
      </c>
      <c r="E5" s="421" t="s">
        <v>125</v>
      </c>
      <c r="F5" s="422">
        <v>434</v>
      </c>
      <c r="G5" s="118"/>
      <c r="H5" s="119"/>
      <c r="I5" s="87" t="s">
        <v>81</v>
      </c>
      <c r="J5" s="429" t="s">
        <v>479</v>
      </c>
      <c r="K5" s="426" t="s">
        <v>15</v>
      </c>
      <c r="L5" s="422">
        <v>444</v>
      </c>
      <c r="P5" s="104"/>
    </row>
    <row r="6" spans="1:16" ht="15">
      <c r="A6" s="229"/>
      <c r="B6" s="118"/>
      <c r="C6" s="236"/>
      <c r="D6" s="420" t="str">
        <f>Jrn!B11</f>
        <v>Lisa Petzold</v>
      </c>
      <c r="E6" s="421" t="str">
        <f>Jrn!C11</f>
        <v>KV Bautzen West</v>
      </c>
      <c r="F6" s="422">
        <f>Jrn!G11</f>
        <v>424</v>
      </c>
      <c r="G6" s="118"/>
      <c r="H6" s="119"/>
      <c r="I6" s="236"/>
      <c r="J6" s="420" t="str">
        <f>'Fr'!B11</f>
        <v>Heike Liebsch</v>
      </c>
      <c r="K6" s="427" t="str">
        <f>'Fr'!C11</f>
        <v>KSV 93 Sebnitz</v>
      </c>
      <c r="L6" s="422">
        <f>'Fr'!G11</f>
        <v>435</v>
      </c>
      <c r="P6" s="104"/>
    </row>
    <row r="7" spans="1:16" ht="6" customHeight="1">
      <c r="A7" s="229"/>
      <c r="B7" s="118"/>
      <c r="C7" s="120"/>
      <c r="D7" s="423"/>
      <c r="E7" s="424"/>
      <c r="F7" s="425"/>
      <c r="G7" s="118"/>
      <c r="H7" s="119"/>
      <c r="I7" s="87"/>
      <c r="J7" s="423"/>
      <c r="K7" s="426"/>
      <c r="L7" s="425"/>
      <c r="P7" s="104"/>
    </row>
    <row r="8" spans="1:16" ht="15">
      <c r="A8" s="228">
        <v>0.3888888888888889</v>
      </c>
      <c r="B8" s="116"/>
      <c r="C8" s="87" t="s">
        <v>17</v>
      </c>
      <c r="D8" s="420" t="str">
        <f>Jr!B14</f>
        <v>Kevin Nagy</v>
      </c>
      <c r="E8" s="421" t="str">
        <f>Jr!C14</f>
        <v>SG Turbine Lauta</v>
      </c>
      <c r="F8" s="422">
        <f>Jr!G14</f>
        <v>872</v>
      </c>
      <c r="G8" s="118"/>
      <c r="H8" s="119"/>
      <c r="I8" s="87" t="s">
        <v>17</v>
      </c>
      <c r="J8" s="420" t="str">
        <f>Jr!B15</f>
        <v>Sören Krönert</v>
      </c>
      <c r="K8" s="430" t="str">
        <f>Jr!C15</f>
        <v>KSV Ottendorf-Okrilla</v>
      </c>
      <c r="L8" s="422">
        <f>Jr!G15</f>
        <v>892</v>
      </c>
      <c r="P8" s="104"/>
    </row>
    <row r="9" spans="1:16" ht="15">
      <c r="A9" s="229"/>
      <c r="B9" s="118"/>
      <c r="C9" s="120"/>
      <c r="D9" s="420" t="str">
        <f>Jr!B13</f>
        <v>Sylvio Riedel</v>
      </c>
      <c r="E9" s="421" t="str">
        <f>Jr!C13</f>
        <v>GSV Bautzen 1990</v>
      </c>
      <c r="F9" s="422">
        <f>Jr!G13</f>
        <v>880</v>
      </c>
      <c r="G9" s="118"/>
      <c r="H9" s="119"/>
      <c r="I9" s="87"/>
      <c r="J9" s="420" t="str">
        <f>Jr!B11</f>
        <v>Manuel Baß</v>
      </c>
      <c r="K9" s="427" t="str">
        <f>Jr!C11</f>
        <v>KSV Ottendorf-Okrilla</v>
      </c>
      <c r="L9" s="422">
        <f>Jr!G11</f>
        <v>920</v>
      </c>
      <c r="P9" s="104"/>
    </row>
    <row r="10" spans="1:16" ht="6" customHeight="1">
      <c r="A10" s="229"/>
      <c r="B10" s="118"/>
      <c r="C10" s="120"/>
      <c r="D10" s="423"/>
      <c r="E10" s="424"/>
      <c r="F10" s="425"/>
      <c r="G10" s="118"/>
      <c r="H10" s="119"/>
      <c r="I10" s="87"/>
      <c r="J10" s="423"/>
      <c r="K10" s="426"/>
      <c r="L10" s="425"/>
      <c r="P10" s="104"/>
    </row>
    <row r="11" spans="1:16" ht="15">
      <c r="A11" s="228">
        <v>0.4583333333333333</v>
      </c>
      <c r="B11" s="116"/>
      <c r="C11" s="87" t="s">
        <v>80</v>
      </c>
      <c r="D11" s="420" t="str">
        <f>Mä!B16</f>
        <v>Torsten Zeibig</v>
      </c>
      <c r="E11" s="421" t="str">
        <f>Mä!C16</f>
        <v>SV Fortschritt Pirna</v>
      </c>
      <c r="F11" s="422">
        <f>Mä!G16</f>
        <v>896</v>
      </c>
      <c r="G11" s="121"/>
      <c r="H11" s="122"/>
      <c r="I11" s="87" t="s">
        <v>80</v>
      </c>
      <c r="J11" s="420" t="str">
        <f>Mä!B12</f>
        <v>Holger Nikolaus</v>
      </c>
      <c r="K11" s="430" t="str">
        <f>Mä!C12</f>
        <v>BSV Chemie Radebeul</v>
      </c>
      <c r="L11" s="422">
        <f>Mä!G12</f>
        <v>907</v>
      </c>
      <c r="P11" s="104"/>
    </row>
    <row r="12" spans="1:16" ht="15">
      <c r="A12" s="229"/>
      <c r="B12" s="118"/>
      <c r="C12" s="120"/>
      <c r="D12" s="420" t="str">
        <f>Mä!B13</f>
        <v>Torsten Hanisch</v>
      </c>
      <c r="E12" s="421" t="str">
        <f>Mä!C13</f>
        <v>TSV Blau Weiß Gröditz</v>
      </c>
      <c r="F12" s="422">
        <f>Mä!G13</f>
        <v>891</v>
      </c>
      <c r="G12" s="121"/>
      <c r="H12" s="122"/>
      <c r="I12" s="123"/>
      <c r="J12" s="420" t="str">
        <f>Mä!B11</f>
        <v>Pierre Knobloch</v>
      </c>
      <c r="K12" s="427" t="str">
        <f>Mä!C11</f>
        <v>SV Empor Tröbigau</v>
      </c>
      <c r="L12" s="422">
        <f>Mä!G11</f>
        <v>908</v>
      </c>
      <c r="P12" s="104"/>
    </row>
    <row r="13" spans="1:16" ht="6" customHeight="1">
      <c r="A13" s="229"/>
      <c r="B13" s="118"/>
      <c r="C13" s="120"/>
      <c r="D13" s="423"/>
      <c r="E13" s="424"/>
      <c r="F13" s="425"/>
      <c r="G13" s="118"/>
      <c r="H13" s="119"/>
      <c r="I13" s="87"/>
      <c r="J13" s="423"/>
      <c r="K13" s="426"/>
      <c r="L13" s="425"/>
      <c r="P13" s="104"/>
    </row>
    <row r="14" spans="1:16" ht="15">
      <c r="A14" s="228">
        <v>0.5277777777777778</v>
      </c>
      <c r="B14" s="116"/>
      <c r="C14" s="117" t="s">
        <v>20</v>
      </c>
      <c r="D14" s="420" t="str">
        <f>Jrn!B10</f>
        <v>Adriana Hey</v>
      </c>
      <c r="E14" s="421" t="str">
        <f>Jrn!C10</f>
        <v>SV Motor Mickten-Dresden</v>
      </c>
      <c r="F14" s="422">
        <f>Jrn!G10</f>
        <v>434</v>
      </c>
      <c r="G14" s="118"/>
      <c r="H14" s="119"/>
      <c r="I14" s="87" t="s">
        <v>81</v>
      </c>
      <c r="J14" s="431" t="str">
        <f>'Fr'!B10</f>
        <v>Betty Wagner</v>
      </c>
      <c r="K14" s="426" t="str">
        <f>'Fr'!C10</f>
        <v>TSG Lawalde</v>
      </c>
      <c r="L14" s="422">
        <f>'Fr'!G10</f>
        <v>425</v>
      </c>
      <c r="P14" s="104"/>
    </row>
    <row r="15" spans="1:16" ht="15">
      <c r="A15" s="229"/>
      <c r="B15" s="118"/>
      <c r="C15" s="120"/>
      <c r="D15" s="420" t="str">
        <f>Jrn!B9</f>
        <v>Judith Anders</v>
      </c>
      <c r="E15" s="421" t="str">
        <f>Jrn!C9</f>
        <v>TSV Blau-Gelb Weißenberg/Gröditz</v>
      </c>
      <c r="F15" s="422">
        <f>Jrn!G9</f>
        <v>422</v>
      </c>
      <c r="G15" s="118"/>
      <c r="H15" s="119"/>
      <c r="I15" s="87"/>
      <c r="J15" s="420" t="str">
        <f>'Fr'!B9</f>
        <v>Sandra Fritzsche</v>
      </c>
      <c r="K15" s="427" t="str">
        <f>'Fr'!C9</f>
        <v>ISG Hagenwerder</v>
      </c>
      <c r="L15" s="422">
        <f>'Fr'!G9</f>
        <v>444</v>
      </c>
      <c r="P15" s="104"/>
    </row>
    <row r="16" spans="1:16" ht="6" customHeight="1">
      <c r="A16" s="229"/>
      <c r="B16" s="118"/>
      <c r="C16" s="120"/>
      <c r="D16" s="423"/>
      <c r="E16" s="424"/>
      <c r="F16" s="425"/>
      <c r="G16" s="118"/>
      <c r="H16" s="119"/>
      <c r="I16" s="87"/>
      <c r="J16" s="423"/>
      <c r="K16" s="426"/>
      <c r="L16" s="425"/>
      <c r="P16" s="104"/>
    </row>
    <row r="17" spans="1:16" ht="15">
      <c r="A17" s="228" t="s">
        <v>133</v>
      </c>
      <c r="B17" s="116"/>
      <c r="C17" s="87" t="s">
        <v>17</v>
      </c>
      <c r="D17" s="420" t="str">
        <f>Jr!B10</f>
        <v>Erik Hanisch</v>
      </c>
      <c r="E17" s="421" t="str">
        <f>Jr!C10</f>
        <v>KSV Neustadt</v>
      </c>
      <c r="F17" s="422">
        <f>Jr!G10</f>
        <v>931</v>
      </c>
      <c r="G17" s="118"/>
      <c r="H17" s="119"/>
      <c r="I17" s="87" t="s">
        <v>17</v>
      </c>
      <c r="J17" s="420" t="str">
        <f>Jr!B8</f>
        <v>Henry Ludwig</v>
      </c>
      <c r="K17" s="430" t="str">
        <f>Jr!C8</f>
        <v>SSV Turbine Dresden</v>
      </c>
      <c r="L17" s="422">
        <f>Jr!G8</f>
        <v>903</v>
      </c>
      <c r="P17" s="104"/>
    </row>
    <row r="18" spans="1:16" ht="15">
      <c r="A18" s="229"/>
      <c r="B18" s="118"/>
      <c r="C18" s="120"/>
      <c r="D18" s="420" t="str">
        <f>Jr!B9</f>
        <v>Kevin Philipp</v>
      </c>
      <c r="E18" s="421" t="str">
        <f>Jr!C9</f>
        <v>KSV Heidenau</v>
      </c>
      <c r="F18" s="422">
        <f>Jr!G9</f>
        <v>899</v>
      </c>
      <c r="G18" s="118"/>
      <c r="H18" s="119"/>
      <c r="I18" s="87"/>
      <c r="J18" s="420" t="str">
        <f>Jr!B7</f>
        <v>Michael Ziegert</v>
      </c>
      <c r="K18" s="427" t="str">
        <f>Jr!C7</f>
        <v>SV Motor Mickten-Dresden</v>
      </c>
      <c r="L18" s="422">
        <f>Jr!G7</f>
        <v>907</v>
      </c>
      <c r="P18" s="104"/>
    </row>
    <row r="19" spans="1:16" ht="6" customHeight="1">
      <c r="A19" s="229"/>
      <c r="B19" s="118"/>
      <c r="C19" s="120"/>
      <c r="D19" s="423"/>
      <c r="E19" s="424"/>
      <c r="F19" s="425"/>
      <c r="G19" s="118"/>
      <c r="H19" s="119"/>
      <c r="I19" s="87"/>
      <c r="J19" s="423"/>
      <c r="K19" s="426"/>
      <c r="L19" s="425"/>
      <c r="P19" s="104"/>
    </row>
    <row r="20" spans="1:16" ht="15">
      <c r="A20" s="228">
        <v>0.6319444444444444</v>
      </c>
      <c r="B20" s="116"/>
      <c r="C20" s="87" t="s">
        <v>80</v>
      </c>
      <c r="D20" s="420" t="str">
        <f>Mä!B10</f>
        <v>Oliver Gärtner</v>
      </c>
      <c r="E20" s="421" t="str">
        <f>Mä!C10</f>
        <v>Radeberger SV</v>
      </c>
      <c r="F20" s="422">
        <f>Mä!G10</f>
        <v>904</v>
      </c>
      <c r="G20" s="118"/>
      <c r="H20" s="119"/>
      <c r="I20" s="87" t="s">
        <v>80</v>
      </c>
      <c r="J20" s="420" t="str">
        <f>Mä!B8</f>
        <v>Karsten Hähne</v>
      </c>
      <c r="K20" s="426" t="str">
        <f>Mä!C8</f>
        <v>SV Traktor Priestewitz</v>
      </c>
      <c r="L20" s="422">
        <f>Mä!G8</f>
        <v>921</v>
      </c>
      <c r="P20" s="104"/>
    </row>
    <row r="21" spans="1:16" ht="15">
      <c r="A21" s="229"/>
      <c r="B21" s="118"/>
      <c r="C21" s="120"/>
      <c r="D21" s="420" t="str">
        <f>Mä!B15</f>
        <v>Daniel Brade</v>
      </c>
      <c r="E21" s="421" t="str">
        <f>Mä!C15</f>
        <v>SV Ulbersdorf</v>
      </c>
      <c r="F21" s="422">
        <f>Mä!G15</f>
        <v>924</v>
      </c>
      <c r="G21" s="118"/>
      <c r="H21" s="119"/>
      <c r="I21" s="87"/>
      <c r="J21" s="420" t="str">
        <f>Mä!B7</f>
        <v>Michael Kubitz</v>
      </c>
      <c r="K21" s="427" t="str">
        <f>Mä!C7</f>
        <v>KSV Neueibau</v>
      </c>
      <c r="L21" s="428">
        <f>Mä!G7</f>
        <v>936</v>
      </c>
      <c r="P21" s="104"/>
    </row>
    <row r="22" spans="1:16" ht="6" customHeight="1">
      <c r="A22" s="229"/>
      <c r="B22" s="118"/>
      <c r="C22" s="120"/>
      <c r="D22" s="423"/>
      <c r="E22" s="424"/>
      <c r="F22" s="425"/>
      <c r="G22" s="118"/>
      <c r="H22" s="119"/>
      <c r="I22" s="87"/>
      <c r="J22" s="423"/>
      <c r="K22" s="426"/>
      <c r="L22" s="425"/>
      <c r="P22" s="104"/>
    </row>
    <row r="23" spans="1:16" ht="16.5">
      <c r="A23" s="228">
        <v>0.7013888888888888</v>
      </c>
      <c r="B23" s="116"/>
      <c r="C23" s="117" t="s">
        <v>20</v>
      </c>
      <c r="D23" s="429" t="s">
        <v>553</v>
      </c>
      <c r="E23" s="421" t="s">
        <v>476</v>
      </c>
      <c r="F23" s="422">
        <v>422</v>
      </c>
      <c r="G23" s="118"/>
      <c r="H23" s="119"/>
      <c r="I23" s="87" t="s">
        <v>81</v>
      </c>
      <c r="J23" s="420" t="str">
        <f>'Fr'!B8</f>
        <v>Claudia Müller</v>
      </c>
      <c r="K23" s="430" t="str">
        <f>'Fr'!C8</f>
        <v>KSV Neustadt</v>
      </c>
      <c r="L23" s="422">
        <f>'Fr'!G8</f>
        <v>430</v>
      </c>
      <c r="P23" s="104"/>
    </row>
    <row r="24" spans="1:16" ht="16.5">
      <c r="A24" s="229"/>
      <c r="B24" s="118"/>
      <c r="C24" s="120"/>
      <c r="D24" s="420" t="str">
        <f>Jrn!B7</f>
        <v>Natalie Hey</v>
      </c>
      <c r="E24" s="421" t="str">
        <f>Jrn!C7</f>
        <v>SV Motor Mickten-Dresden</v>
      </c>
      <c r="F24" s="422">
        <f>Jrn!G7</f>
        <v>423</v>
      </c>
      <c r="G24" s="118"/>
      <c r="H24" s="119"/>
      <c r="I24" s="87"/>
      <c r="J24" s="432" t="s">
        <v>485</v>
      </c>
      <c r="K24" s="433" t="s">
        <v>459</v>
      </c>
      <c r="L24" s="434">
        <v>425</v>
      </c>
      <c r="P24" s="104"/>
    </row>
    <row r="25" spans="1:12" s="104" customFormat="1" ht="6" customHeight="1">
      <c r="A25" s="118"/>
      <c r="B25" s="118"/>
      <c r="C25" s="214"/>
      <c r="D25" s="124"/>
      <c r="E25" s="125"/>
      <c r="F25" s="192"/>
      <c r="G25" s="118"/>
      <c r="H25" s="118"/>
      <c r="I25" s="118"/>
      <c r="J25" s="124"/>
      <c r="K25" s="125"/>
      <c r="L25" s="192"/>
    </row>
    <row r="26" spans="1:12" s="104" customFormat="1" ht="15">
      <c r="A26" s="116"/>
      <c r="B26" s="116"/>
      <c r="C26" s="118"/>
      <c r="D26" s="124"/>
      <c r="E26" s="125"/>
      <c r="F26" s="213"/>
      <c r="G26" s="118"/>
      <c r="H26" s="118"/>
      <c r="I26" s="118"/>
      <c r="J26" s="124"/>
      <c r="K26" s="212"/>
      <c r="L26" s="213"/>
    </row>
    <row r="27" spans="1:12" s="104" customFormat="1" ht="15">
      <c r="A27" s="107" t="s">
        <v>193</v>
      </c>
      <c r="B27" s="106"/>
      <c r="C27" s="5"/>
      <c r="D27" s="5"/>
      <c r="E27" s="5"/>
      <c r="F27" s="5"/>
      <c r="G27" s="118"/>
      <c r="H27" s="118"/>
      <c r="I27" s="118"/>
      <c r="J27" s="107" t="s">
        <v>193</v>
      </c>
      <c r="K27" s="212"/>
      <c r="L27" s="213"/>
    </row>
    <row r="28" spans="1:12" s="104" customFormat="1" ht="15">
      <c r="A28" s="216" t="s">
        <v>200</v>
      </c>
      <c r="B28" s="216"/>
      <c r="C28" s="216"/>
      <c r="D28" s="215" t="s">
        <v>199</v>
      </c>
      <c r="E28" s="5"/>
      <c r="F28" s="5"/>
      <c r="G28" s="118"/>
      <c r="H28" s="118"/>
      <c r="I28" s="118"/>
      <c r="J28" s="216" t="s">
        <v>201</v>
      </c>
      <c r="K28" s="212"/>
      <c r="L28" s="213"/>
    </row>
    <row r="29" spans="1:11" ht="16.5" customHeight="1">
      <c r="A29" s="215" t="s">
        <v>188</v>
      </c>
      <c r="B29" s="106"/>
      <c r="D29" s="5" t="s">
        <v>177</v>
      </c>
      <c r="G29" s="104"/>
      <c r="H29" s="104"/>
      <c r="J29" s="215" t="s">
        <v>203</v>
      </c>
      <c r="K29" s="5" t="s">
        <v>185</v>
      </c>
    </row>
    <row r="30" spans="1:12" ht="15">
      <c r="A30" s="215" t="s">
        <v>189</v>
      </c>
      <c r="B30" s="106"/>
      <c r="D30" s="5" t="s">
        <v>202</v>
      </c>
      <c r="G30" s="109"/>
      <c r="H30" s="109"/>
      <c r="I30" s="107"/>
      <c r="J30" s="215" t="s">
        <v>204</v>
      </c>
      <c r="K30" s="5" t="s">
        <v>190</v>
      </c>
      <c r="L30" s="108"/>
    </row>
    <row r="31" spans="1:12" ht="15.75" customHeight="1">
      <c r="A31" s="106"/>
      <c r="B31" s="106"/>
      <c r="G31" s="109"/>
      <c r="H31" s="109"/>
      <c r="I31" s="111"/>
      <c r="J31" s="155"/>
      <c r="K31" s="210"/>
      <c r="L31" s="108"/>
    </row>
    <row r="32" spans="3:12" s="219" customFormat="1" ht="15.75" customHeight="1">
      <c r="C32" s="533" t="s">
        <v>186</v>
      </c>
      <c r="D32" s="533"/>
      <c r="E32" s="533"/>
      <c r="F32" s="221"/>
      <c r="G32" s="220"/>
      <c r="H32" s="220"/>
      <c r="I32" s="533" t="s">
        <v>191</v>
      </c>
      <c r="J32" s="533"/>
      <c r="K32" s="533"/>
      <c r="L32" s="533"/>
    </row>
    <row r="33" spans="5:12" ht="9.75" customHeight="1">
      <c r="E33" s="106"/>
      <c r="F33" s="113"/>
      <c r="G33" s="109"/>
      <c r="H33" s="109"/>
      <c r="I33" s="211"/>
      <c r="J33" s="155"/>
      <c r="K33" s="108"/>
      <c r="L33" s="108"/>
    </row>
    <row r="34" spans="1:12" ht="18">
      <c r="A34" s="218"/>
      <c r="B34" s="113"/>
      <c r="C34" s="113"/>
      <c r="D34" s="536" t="s">
        <v>219</v>
      </c>
      <c r="E34" s="536"/>
      <c r="F34" s="536"/>
      <c r="G34" s="536"/>
      <c r="H34" s="536"/>
      <c r="I34" s="536"/>
      <c r="J34" s="536"/>
      <c r="K34" s="108"/>
      <c r="L34" s="108"/>
    </row>
    <row r="35" spans="1:12" ht="26.25" customHeight="1">
      <c r="A35" s="106" t="s">
        <v>29</v>
      </c>
      <c r="G35" s="108"/>
      <c r="H35" s="108"/>
      <c r="I35" s="107"/>
      <c r="J35" s="107"/>
      <c r="K35" s="108"/>
      <c r="L35" s="108"/>
    </row>
    <row r="36" spans="7:12" s="113" customFormat="1" ht="14.25" customHeight="1">
      <c r="G36" s="112"/>
      <c r="H36" s="112"/>
      <c r="I36" s="112"/>
      <c r="J36" s="112"/>
      <c r="K36" s="112"/>
      <c r="L36" s="112"/>
    </row>
    <row r="37" spans="7:12" s="113" customFormat="1" ht="14.25" customHeight="1">
      <c r="G37" s="112"/>
      <c r="H37" s="112"/>
      <c r="I37" s="112"/>
      <c r="J37" s="112"/>
      <c r="K37" s="112"/>
      <c r="L37" s="112"/>
    </row>
    <row r="38" spans="1:12" ht="7.5" customHeight="1">
      <c r="A38" s="155"/>
      <c r="B38" s="155"/>
      <c r="C38" s="108"/>
      <c r="D38" s="108"/>
      <c r="E38" s="108"/>
      <c r="F38" s="108"/>
      <c r="G38" s="108"/>
      <c r="H38" s="108"/>
      <c r="I38" s="107"/>
      <c r="J38" s="107"/>
      <c r="K38" s="108"/>
      <c r="L38" s="108"/>
    </row>
    <row r="39" spans="2:11" ht="14.25">
      <c r="B39" s="107"/>
      <c r="C39" s="108"/>
      <c r="D39" s="108"/>
      <c r="E39" s="108"/>
      <c r="F39" s="108"/>
      <c r="G39" s="108"/>
      <c r="H39" s="108"/>
      <c r="I39" s="107"/>
      <c r="J39" s="108"/>
      <c r="K39" s="108"/>
    </row>
    <row r="40" spans="1:11" ht="6.75" customHeight="1">
      <c r="A40" s="106"/>
      <c r="B40" s="107"/>
      <c r="C40" s="108"/>
      <c r="D40" s="108"/>
      <c r="E40" s="108"/>
      <c r="F40" s="108"/>
      <c r="G40" s="108"/>
      <c r="H40" s="108"/>
      <c r="I40" s="107"/>
      <c r="J40" s="108"/>
      <c r="K40" s="108"/>
    </row>
    <row r="41" spans="1:9" ht="14.25">
      <c r="A41" s="115"/>
      <c r="B41" s="106"/>
      <c r="I41" s="106"/>
    </row>
  </sheetData>
  <sheetProtection/>
  <mergeCells count="6">
    <mergeCell ref="A1:L1"/>
    <mergeCell ref="D2:F2"/>
    <mergeCell ref="J2:L2"/>
    <mergeCell ref="D34:J34"/>
    <mergeCell ref="I32:L32"/>
    <mergeCell ref="C32:E32"/>
  </mergeCells>
  <printOptions/>
  <pageMargins left="0.33" right="0.2" top="0.64" bottom="0.72" header="0.4921259845" footer="0.4921259845"/>
  <pageSetup horizontalDpi="300" verticalDpi="300" orientation="landscape" paperSize="9" r:id="rId1"/>
  <headerFooter alignWithMargins="0">
    <oddFooter>&amp;L&amp;8&amp;F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K22" sqref="K22"/>
    </sheetView>
  </sheetViews>
  <sheetFormatPr defaultColWidth="11.421875" defaultRowHeight="12.75"/>
  <cols>
    <col min="1" max="1" width="7.140625" style="76" customWidth="1"/>
    <col min="2" max="5" width="14.7109375" style="76" customWidth="1"/>
    <col min="6" max="6" width="2.28125" style="76" customWidth="1"/>
    <col min="7" max="7" width="7.00390625" style="76" customWidth="1"/>
    <col min="8" max="8" width="14.57421875" style="81" customWidth="1"/>
    <col min="9" max="9" width="14.57421875" style="76" customWidth="1"/>
    <col min="10" max="13" width="12.7109375" style="76" customWidth="1"/>
    <col min="14" max="16384" width="11.421875" style="76" customWidth="1"/>
  </cols>
  <sheetData>
    <row r="1" spans="1:11" ht="23.25">
      <c r="A1" s="537"/>
      <c r="B1" s="537"/>
      <c r="C1" s="537"/>
      <c r="D1" s="537"/>
      <c r="E1" s="537"/>
      <c r="F1" s="537"/>
      <c r="G1" s="537"/>
      <c r="H1" s="537"/>
      <c r="I1" s="537"/>
      <c r="J1" s="537"/>
      <c r="K1" s="537"/>
    </row>
    <row r="2" spans="1:11" ht="23.25">
      <c r="A2" s="537" t="s">
        <v>198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</row>
    <row r="3" spans="1:8" ht="21" customHeight="1">
      <c r="A3" s="77"/>
      <c r="B3" s="77"/>
      <c r="C3" s="77"/>
      <c r="D3" s="77"/>
      <c r="E3" s="77"/>
      <c r="H3" s="76"/>
    </row>
    <row r="4" spans="1:11" ht="40.5" customHeight="1">
      <c r="A4" s="198" t="s">
        <v>6</v>
      </c>
      <c r="B4" s="203" t="s">
        <v>30</v>
      </c>
      <c r="C4" s="203" t="s">
        <v>31</v>
      </c>
      <c r="D4" s="203" t="s">
        <v>32</v>
      </c>
      <c r="E4" s="203" t="s">
        <v>33</v>
      </c>
      <c r="G4" s="198" t="s">
        <v>6</v>
      </c>
      <c r="H4" s="203" t="s">
        <v>82</v>
      </c>
      <c r="I4" s="203" t="s">
        <v>83</v>
      </c>
      <c r="J4" s="203" t="s">
        <v>84</v>
      </c>
      <c r="K4" s="203" t="s">
        <v>85</v>
      </c>
    </row>
    <row r="5" spans="1:11" s="80" customFormat="1" ht="19.5" customHeight="1">
      <c r="A5" s="200">
        <v>0.3958333333333333</v>
      </c>
      <c r="B5" s="79" t="s">
        <v>111</v>
      </c>
      <c r="C5" s="78" t="s">
        <v>119</v>
      </c>
      <c r="D5" s="79" t="s">
        <v>109</v>
      </c>
      <c r="E5" s="79" t="s">
        <v>110</v>
      </c>
      <c r="G5" s="199">
        <v>0.354166666666667</v>
      </c>
      <c r="H5" s="78" t="s">
        <v>46</v>
      </c>
      <c r="I5" s="78" t="s">
        <v>47</v>
      </c>
      <c r="J5" s="78" t="s">
        <v>87</v>
      </c>
      <c r="K5" s="78" t="s">
        <v>88</v>
      </c>
    </row>
    <row r="6" spans="1:11" s="80" customFormat="1" ht="19.5" customHeight="1">
      <c r="A6" s="197">
        <v>0.4305555555555556</v>
      </c>
      <c r="B6" s="79" t="s">
        <v>34</v>
      </c>
      <c r="C6" s="195" t="s">
        <v>35</v>
      </c>
      <c r="D6" s="79" t="s">
        <v>36</v>
      </c>
      <c r="E6" s="79" t="s">
        <v>37</v>
      </c>
      <c r="G6" s="197">
        <v>0.388888888888889</v>
      </c>
      <c r="H6" s="195" t="s">
        <v>38</v>
      </c>
      <c r="I6" s="196" t="s">
        <v>39</v>
      </c>
      <c r="J6" s="196" t="s">
        <v>40</v>
      </c>
      <c r="K6" s="195" t="s">
        <v>41</v>
      </c>
    </row>
    <row r="7" spans="1:11" s="80" customFormat="1" ht="19.5" customHeight="1">
      <c r="A7" s="197">
        <v>0.46527777777777773</v>
      </c>
      <c r="B7" s="79" t="s">
        <v>42</v>
      </c>
      <c r="C7" s="79" t="s">
        <v>43</v>
      </c>
      <c r="D7" s="79" t="s">
        <v>44</v>
      </c>
      <c r="E7" s="79" t="s">
        <v>45</v>
      </c>
      <c r="G7" s="197">
        <v>0.458333333333333</v>
      </c>
      <c r="H7" s="195" t="s">
        <v>93</v>
      </c>
      <c r="I7" s="196" t="s">
        <v>94</v>
      </c>
      <c r="J7" s="196" t="s">
        <v>95</v>
      </c>
      <c r="K7" s="195" t="s">
        <v>96</v>
      </c>
    </row>
    <row r="8" spans="1:11" s="80" customFormat="1" ht="19.5" customHeight="1">
      <c r="A8" s="197">
        <v>0.5</v>
      </c>
      <c r="B8" s="79" t="s">
        <v>114</v>
      </c>
      <c r="C8" s="79" t="s">
        <v>120</v>
      </c>
      <c r="D8" s="79" t="s">
        <v>112</v>
      </c>
      <c r="E8" s="79" t="s">
        <v>113</v>
      </c>
      <c r="G8" s="197">
        <v>0.527777777777778</v>
      </c>
      <c r="H8" s="78" t="s">
        <v>60</v>
      </c>
      <c r="I8" s="78" t="s">
        <v>61</v>
      </c>
      <c r="J8" s="78" t="s">
        <v>89</v>
      </c>
      <c r="K8" s="78" t="s">
        <v>90</v>
      </c>
    </row>
    <row r="9" spans="1:11" s="80" customFormat="1" ht="19.5" customHeight="1">
      <c r="A9" s="197">
        <v>0.5347222222222222</v>
      </c>
      <c r="B9" s="79" t="s">
        <v>48</v>
      </c>
      <c r="C9" s="79" t="s">
        <v>49</v>
      </c>
      <c r="D9" s="79" t="s">
        <v>50</v>
      </c>
      <c r="E9" s="79" t="s">
        <v>51</v>
      </c>
      <c r="G9" s="197">
        <v>0.5625</v>
      </c>
      <c r="H9" s="195" t="s">
        <v>56</v>
      </c>
      <c r="I9" s="196" t="s">
        <v>57</v>
      </c>
      <c r="J9" s="196" t="s">
        <v>58</v>
      </c>
      <c r="K9" s="195" t="s">
        <v>59</v>
      </c>
    </row>
    <row r="10" spans="1:11" s="80" customFormat="1" ht="18.75" customHeight="1">
      <c r="A10" s="197">
        <v>0.5694444444444444</v>
      </c>
      <c r="B10" s="79" t="s">
        <v>52</v>
      </c>
      <c r="C10" s="79" t="s">
        <v>53</v>
      </c>
      <c r="D10" s="79" t="s">
        <v>54</v>
      </c>
      <c r="E10" s="79" t="s">
        <v>55</v>
      </c>
      <c r="G10" s="200">
        <v>0.631944444444444</v>
      </c>
      <c r="H10" s="79" t="s">
        <v>97</v>
      </c>
      <c r="I10" s="79" t="s">
        <v>98</v>
      </c>
      <c r="J10" s="79" t="s">
        <v>99</v>
      </c>
      <c r="K10" s="150" t="s">
        <v>100</v>
      </c>
    </row>
    <row r="11" spans="1:11" s="80" customFormat="1" ht="19.5" customHeight="1">
      <c r="A11" s="197">
        <v>0.6041666666666666</v>
      </c>
      <c r="B11" s="79" t="s">
        <v>117</v>
      </c>
      <c r="C11" s="79" t="s">
        <v>121</v>
      </c>
      <c r="D11" s="79" t="s">
        <v>115</v>
      </c>
      <c r="E11" s="79" t="s">
        <v>116</v>
      </c>
      <c r="G11" s="201">
        <v>0.701388888888889</v>
      </c>
      <c r="H11" s="194" t="s">
        <v>70</v>
      </c>
      <c r="I11" s="194" t="s">
        <v>71</v>
      </c>
      <c r="J11" s="194" t="s">
        <v>91</v>
      </c>
      <c r="K11" s="193" t="s">
        <v>92</v>
      </c>
    </row>
    <row r="12" spans="1:11" s="80" customFormat="1" ht="19.5" customHeight="1">
      <c r="A12" s="197">
        <v>0.638888888888889</v>
      </c>
      <c r="B12" s="79" t="s">
        <v>62</v>
      </c>
      <c r="C12" s="79" t="s">
        <v>63</v>
      </c>
      <c r="D12" s="79" t="s">
        <v>64</v>
      </c>
      <c r="E12" s="79" t="s">
        <v>65</v>
      </c>
      <c r="G12" s="202">
        <v>0.736111111111111</v>
      </c>
      <c r="H12" s="538" t="s">
        <v>118</v>
      </c>
      <c r="I12" s="539"/>
      <c r="J12" s="539"/>
      <c r="K12" s="540"/>
    </row>
    <row r="13" spans="1:11" s="80" customFormat="1" ht="19.5" customHeight="1">
      <c r="A13" s="202">
        <v>0.6736111111111112</v>
      </c>
      <c r="B13" s="193" t="s">
        <v>66</v>
      </c>
      <c r="C13" s="194" t="s">
        <v>67</v>
      </c>
      <c r="D13" s="194" t="s">
        <v>68</v>
      </c>
      <c r="E13" s="194" t="s">
        <v>69</v>
      </c>
      <c r="G13" s="76"/>
      <c r="H13" s="81"/>
      <c r="I13" s="76"/>
      <c r="J13" s="76"/>
      <c r="K13" s="76"/>
    </row>
    <row r="14" spans="1:8" ht="15.75">
      <c r="A14" s="202">
        <v>0.7083333333333334</v>
      </c>
      <c r="B14" s="538" t="s">
        <v>118</v>
      </c>
      <c r="C14" s="539"/>
      <c r="D14" s="539"/>
      <c r="E14" s="540"/>
      <c r="H14" s="76"/>
    </row>
    <row r="15" ht="15">
      <c r="H15" s="76"/>
    </row>
    <row r="16" ht="15">
      <c r="H16" s="76"/>
    </row>
    <row r="17" ht="15">
      <c r="H17" s="76"/>
    </row>
    <row r="18" ht="15">
      <c r="H18" s="76"/>
    </row>
    <row r="19" ht="15">
      <c r="H19" s="76"/>
    </row>
    <row r="20" ht="15">
      <c r="H20" s="76"/>
    </row>
    <row r="21" ht="15">
      <c r="H21" s="76"/>
    </row>
    <row r="22" ht="15">
      <c r="H22" s="76"/>
    </row>
  </sheetData>
  <sheetProtection/>
  <mergeCells count="4">
    <mergeCell ref="A1:K1"/>
    <mergeCell ref="A2:K2"/>
    <mergeCell ref="B14:E14"/>
    <mergeCell ref="H12:K12"/>
  </mergeCells>
  <printOptions/>
  <pageMargins left="0.59" right="0.58" top="0.984251969" bottom="0.984251969" header="0.4921259845" footer="0.4921259845"/>
  <pageSetup horizontalDpi="300" verticalDpi="300" orientation="landscape" paperSize="9" r:id="rId1"/>
  <headerFooter alignWithMargins="0">
    <oddFooter>&amp;L&amp;8&amp;F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D52" sqref="D52"/>
    </sheetView>
  </sheetViews>
  <sheetFormatPr defaultColWidth="11.421875" defaultRowHeight="12.75"/>
  <cols>
    <col min="1" max="1" width="23.421875" style="83" customWidth="1"/>
    <col min="2" max="2" width="33.7109375" style="83" customWidth="1"/>
    <col min="3" max="3" width="11.421875" style="83" customWidth="1"/>
    <col min="4" max="4" width="24.8515625" style="83" customWidth="1"/>
    <col min="5" max="16384" width="11.421875" style="83" customWidth="1"/>
  </cols>
  <sheetData>
    <row r="1" spans="1:4" ht="18">
      <c r="A1" s="541" t="s">
        <v>195</v>
      </c>
      <c r="B1" s="541"/>
      <c r="C1" s="541"/>
      <c r="D1" s="541"/>
    </row>
    <row r="2" spans="1:4" ht="18">
      <c r="A2" s="542" t="s">
        <v>103</v>
      </c>
      <c r="B2" s="542"/>
      <c r="C2" s="542"/>
      <c r="D2" s="542"/>
    </row>
    <row r="3" spans="1:3" ht="18">
      <c r="A3" s="82"/>
      <c r="C3" s="84"/>
    </row>
    <row r="4" spans="1:4" ht="18" hidden="1">
      <c r="A4" s="82" t="s">
        <v>72</v>
      </c>
      <c r="C4" s="176"/>
      <c r="D4" s="179"/>
    </row>
    <row r="5" spans="1:4" ht="18" hidden="1">
      <c r="A5" s="82"/>
      <c r="B5" s="177"/>
      <c r="C5" s="178"/>
      <c r="D5" s="179"/>
    </row>
    <row r="6" spans="1:4" ht="18" hidden="1">
      <c r="A6" s="82"/>
      <c r="B6" s="177"/>
      <c r="C6" s="178"/>
      <c r="D6" s="179"/>
    </row>
    <row r="7" spans="1:4" ht="18" hidden="1">
      <c r="A7" s="82"/>
      <c r="B7" s="177"/>
      <c r="C7" s="178"/>
      <c r="D7" s="179"/>
    </row>
    <row r="8" spans="1:4" ht="18" hidden="1">
      <c r="A8" s="82" t="s">
        <v>101</v>
      </c>
      <c r="B8" s="177"/>
      <c r="C8" s="178"/>
      <c r="D8" s="179"/>
    </row>
    <row r="9" spans="1:4" ht="18" hidden="1">
      <c r="A9" s="82"/>
      <c r="B9" s="177"/>
      <c r="C9" s="178"/>
      <c r="D9" s="179"/>
    </row>
    <row r="10" spans="1:4" ht="18" hidden="1">
      <c r="A10" s="82"/>
      <c r="B10" s="177"/>
      <c r="C10" s="178"/>
      <c r="D10" s="179"/>
    </row>
    <row r="11" spans="1:4" ht="18" hidden="1">
      <c r="A11" s="82"/>
      <c r="B11" s="177"/>
      <c r="C11" s="178"/>
      <c r="D11" s="179"/>
    </row>
    <row r="12" spans="1:4" ht="18" hidden="1">
      <c r="A12" s="82"/>
      <c r="B12" s="177"/>
      <c r="C12" s="180"/>
      <c r="D12" s="179"/>
    </row>
    <row r="13" spans="1:4" ht="18">
      <c r="A13" s="82" t="s">
        <v>76</v>
      </c>
      <c r="C13" s="176"/>
      <c r="D13" s="179"/>
    </row>
    <row r="14" spans="1:8" ht="18">
      <c r="A14" s="82"/>
      <c r="C14" s="178"/>
      <c r="D14" s="179"/>
      <c r="F14"/>
      <c r="G14"/>
      <c r="H14"/>
    </row>
    <row r="15" spans="1:8" ht="18" hidden="1">
      <c r="A15" s="82"/>
      <c r="B15" s="179"/>
      <c r="C15" s="178"/>
      <c r="D15" s="179"/>
      <c r="F15"/>
      <c r="G15"/>
      <c r="H15"/>
    </row>
    <row r="16" spans="1:8" ht="18" hidden="1">
      <c r="A16" s="82"/>
      <c r="B16" s="179"/>
      <c r="C16" s="178"/>
      <c r="D16" s="179"/>
      <c r="F16"/>
      <c r="G16"/>
      <c r="H16"/>
    </row>
    <row r="17" spans="1:8" ht="18">
      <c r="A17" s="82"/>
      <c r="C17" s="178"/>
      <c r="D17" s="179"/>
      <c r="F17"/>
      <c r="G17"/>
      <c r="H17"/>
    </row>
    <row r="18" spans="1:8" ht="18">
      <c r="A18" s="82" t="s">
        <v>102</v>
      </c>
      <c r="C18" s="176"/>
      <c r="D18" s="179"/>
      <c r="F18"/>
      <c r="G18"/>
      <c r="H18"/>
    </row>
    <row r="19" spans="1:8" ht="18">
      <c r="A19" s="82"/>
      <c r="C19" s="178"/>
      <c r="D19" s="179"/>
      <c r="F19"/>
      <c r="G19"/>
      <c r="H19"/>
    </row>
    <row r="20" spans="1:8" ht="18" hidden="1">
      <c r="A20" s="82"/>
      <c r="B20" s="179"/>
      <c r="C20" s="178"/>
      <c r="D20" s="179"/>
      <c r="F20"/>
      <c r="G20"/>
      <c r="H20"/>
    </row>
    <row r="21" spans="1:4" ht="18" hidden="1">
      <c r="A21" s="82"/>
      <c r="B21" s="179"/>
      <c r="C21" s="178"/>
      <c r="D21" s="179"/>
    </row>
    <row r="22" spans="1:4" ht="18">
      <c r="A22" s="82"/>
      <c r="C22" s="178"/>
      <c r="D22" s="179"/>
    </row>
    <row r="23" spans="1:4" ht="18">
      <c r="A23" s="82" t="s">
        <v>78</v>
      </c>
      <c r="C23" s="178"/>
      <c r="D23" s="179"/>
    </row>
    <row r="24" spans="1:4" ht="18">
      <c r="A24" s="82"/>
      <c r="B24" s="177"/>
      <c r="C24" s="178"/>
      <c r="D24" s="179"/>
    </row>
    <row r="25" spans="1:4" ht="18" hidden="1">
      <c r="A25" s="82"/>
      <c r="B25" s="177"/>
      <c r="C25" s="178"/>
      <c r="D25" s="179"/>
    </row>
    <row r="26" spans="1:4" ht="18" hidden="1">
      <c r="A26" s="82"/>
      <c r="B26" s="177"/>
      <c r="C26" s="178"/>
      <c r="D26" s="179"/>
    </row>
    <row r="27" spans="1:4" ht="18" hidden="1">
      <c r="A27" s="82" t="s">
        <v>73</v>
      </c>
      <c r="B27" s="177"/>
      <c r="C27" s="178"/>
      <c r="D27" s="179"/>
    </row>
    <row r="28" spans="1:4" ht="18" hidden="1">
      <c r="A28" s="82"/>
      <c r="B28" s="177"/>
      <c r="C28" s="178"/>
      <c r="D28" s="179"/>
    </row>
    <row r="29" spans="1:4" ht="18" hidden="1">
      <c r="A29" s="82"/>
      <c r="B29" s="177"/>
      <c r="C29" s="178"/>
      <c r="D29" s="179"/>
    </row>
    <row r="30" spans="1:4" ht="18" hidden="1">
      <c r="A30" s="82"/>
      <c r="B30" s="177"/>
      <c r="C30" s="178"/>
      <c r="D30" s="179"/>
    </row>
    <row r="31" spans="1:4" ht="18" hidden="1">
      <c r="A31" s="82"/>
      <c r="B31" s="177"/>
      <c r="C31" s="178"/>
      <c r="D31" s="179"/>
    </row>
    <row r="32" spans="1:3" ht="18" hidden="1">
      <c r="A32" s="82"/>
      <c r="B32" s="157"/>
      <c r="C32" s="156"/>
    </row>
    <row r="33" spans="1:3" ht="18" hidden="1">
      <c r="A33" s="82" t="s">
        <v>74</v>
      </c>
      <c r="B33" s="175"/>
      <c r="C33" s="176"/>
    </row>
    <row r="34" spans="1:3" ht="18" hidden="1">
      <c r="A34" s="82"/>
      <c r="B34" s="175"/>
      <c r="C34" s="176"/>
    </row>
    <row r="35" spans="1:3" ht="18" hidden="1">
      <c r="A35" s="82"/>
      <c r="C35" s="176"/>
    </row>
    <row r="36" spans="1:3" ht="18" hidden="1">
      <c r="A36" s="82"/>
      <c r="B36" s="157"/>
      <c r="C36" s="156"/>
    </row>
    <row r="37" spans="1:3" ht="18">
      <c r="A37" s="82" t="s">
        <v>75</v>
      </c>
      <c r="C37" s="176"/>
    </row>
    <row r="38" spans="1:3" ht="18">
      <c r="A38" s="158"/>
      <c r="B38" s="175"/>
      <c r="C38" s="176"/>
    </row>
    <row r="39" spans="1:3" ht="18">
      <c r="A39" s="158"/>
      <c r="B39" s="175"/>
      <c r="C39" s="176"/>
    </row>
    <row r="40" spans="1:3" ht="18">
      <c r="A40" s="158"/>
      <c r="B40" s="175"/>
      <c r="C40" s="176"/>
    </row>
    <row r="41" spans="1:3" ht="18">
      <c r="A41" s="158"/>
      <c r="B41" s="175"/>
      <c r="C41" s="176"/>
    </row>
    <row r="44" ht="18.75" thickBot="1"/>
    <row r="45" spans="1:4" ht="24" thickTop="1">
      <c r="A45" s="182" t="s">
        <v>105</v>
      </c>
      <c r="B45" s="183"/>
      <c r="C45" s="183"/>
      <c r="D45" s="184"/>
    </row>
    <row r="46" spans="1:4" ht="23.25">
      <c r="A46" s="185" t="s">
        <v>106</v>
      </c>
      <c r="B46" s="181"/>
      <c r="C46" s="181"/>
      <c r="D46" s="186"/>
    </row>
    <row r="47" spans="1:4" ht="23.25">
      <c r="A47" s="190" t="s">
        <v>108</v>
      </c>
      <c r="B47" s="181"/>
      <c r="C47" s="181"/>
      <c r="D47" s="186"/>
    </row>
    <row r="48" spans="1:4" ht="23.25">
      <c r="A48" s="543" t="s">
        <v>107</v>
      </c>
      <c r="B48" s="544"/>
      <c r="C48" s="544"/>
      <c r="D48" s="545"/>
    </row>
    <row r="49" spans="1:4" ht="24" thickBot="1">
      <c r="A49" s="187" t="s">
        <v>104</v>
      </c>
      <c r="B49" s="188"/>
      <c r="C49" s="188"/>
      <c r="D49" s="189"/>
    </row>
    <row r="50" ht="18.75" thickTop="1"/>
  </sheetData>
  <sheetProtection/>
  <mergeCells count="3">
    <mergeCell ref="A1:D1"/>
    <mergeCell ref="A2:D2"/>
    <mergeCell ref="A48:D48"/>
  </mergeCells>
  <printOptions/>
  <pageMargins left="0.787401575" right="0.24" top="0.63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6"/>
  <sheetViews>
    <sheetView zoomScale="75" zoomScaleNormal="75" workbookViewId="0" topLeftCell="A1">
      <selection activeCell="N6" sqref="N6"/>
    </sheetView>
  </sheetViews>
  <sheetFormatPr defaultColWidth="14.8515625" defaultRowHeight="12.75"/>
  <cols>
    <col min="1" max="1" width="11.28125" style="437" customWidth="1"/>
    <col min="2" max="3" width="16.421875" style="437" customWidth="1"/>
    <col min="4" max="4" width="28.00390625" style="437" customWidth="1"/>
    <col min="5" max="5" width="14.28125" style="437" customWidth="1"/>
    <col min="6" max="11" width="12.57421875" style="437" customWidth="1"/>
    <col min="12" max="16384" width="14.8515625" style="437" customWidth="1"/>
  </cols>
  <sheetData>
    <row r="1" ht="15"/>
    <row r="2" spans="2:11" ht="15" customHeight="1">
      <c r="B2" s="503" t="s">
        <v>665</v>
      </c>
      <c r="C2" s="503"/>
      <c r="D2" s="503"/>
      <c r="E2" s="503"/>
      <c r="F2" s="503"/>
      <c r="G2" s="503"/>
      <c r="H2" s="503"/>
      <c r="I2" s="503"/>
      <c r="J2" s="503"/>
      <c r="K2" s="503"/>
    </row>
    <row r="3" spans="2:11" ht="15" customHeight="1">
      <c r="B3" s="503"/>
      <c r="C3" s="503"/>
      <c r="D3" s="503"/>
      <c r="E3" s="503"/>
      <c r="F3" s="503"/>
      <c r="G3" s="503"/>
      <c r="H3" s="503"/>
      <c r="I3" s="503"/>
      <c r="J3" s="503"/>
      <c r="K3" s="503"/>
    </row>
    <row r="4" spans="2:11" ht="15" customHeight="1">
      <c r="B4" s="504" t="s">
        <v>666</v>
      </c>
      <c r="C4" s="504"/>
      <c r="D4" s="504"/>
      <c r="E4" s="504"/>
      <c r="F4" s="504"/>
      <c r="G4" s="504"/>
      <c r="H4" s="504"/>
      <c r="I4" s="504"/>
      <c r="J4" s="504"/>
      <c r="K4" s="504"/>
    </row>
    <row r="5" spans="2:11" ht="15" customHeight="1">
      <c r="B5" s="504"/>
      <c r="C5" s="504"/>
      <c r="D5" s="504"/>
      <c r="E5" s="504"/>
      <c r="F5" s="504"/>
      <c r="G5" s="504"/>
      <c r="H5" s="504"/>
      <c r="I5" s="504"/>
      <c r="J5" s="504"/>
      <c r="K5" s="504"/>
    </row>
    <row r="6" spans="2:11" ht="15" customHeight="1">
      <c r="B6" s="438"/>
      <c r="C6" s="438"/>
      <c r="D6" s="438"/>
      <c r="E6" s="438"/>
      <c r="F6" s="438"/>
      <c r="G6" s="438"/>
      <c r="H6" s="438"/>
      <c r="I6" s="438"/>
      <c r="J6" s="438"/>
      <c r="K6" s="438"/>
    </row>
    <row r="7" spans="2:11" ht="12.75" customHeight="1" thickBot="1">
      <c r="B7" s="439"/>
      <c r="C7" s="439"/>
      <c r="D7" s="439"/>
      <c r="E7" s="439"/>
      <c r="F7" s="439"/>
      <c r="G7" s="439"/>
      <c r="H7" s="439"/>
      <c r="I7" s="439"/>
      <c r="J7" s="439"/>
      <c r="K7" s="439"/>
    </row>
    <row r="8" spans="1:11" ht="33" customHeight="1" thickBot="1">
      <c r="A8" s="440" t="s">
        <v>659</v>
      </c>
      <c r="B8" s="441" t="s">
        <v>4</v>
      </c>
      <c r="C8" s="441" t="s">
        <v>595</v>
      </c>
      <c r="D8" s="441" t="s">
        <v>5</v>
      </c>
      <c r="E8" s="441" t="s">
        <v>667</v>
      </c>
      <c r="F8" s="441" t="s">
        <v>7</v>
      </c>
      <c r="G8" s="442" t="s">
        <v>660</v>
      </c>
      <c r="H8" s="442" t="s">
        <v>661</v>
      </c>
      <c r="I8" s="442" t="s">
        <v>13</v>
      </c>
      <c r="J8" s="443" t="s">
        <v>668</v>
      </c>
      <c r="K8" s="444" t="s">
        <v>14</v>
      </c>
    </row>
    <row r="9" spans="1:11" ht="11.25" customHeight="1">
      <c r="A9" s="505" t="s">
        <v>669</v>
      </c>
      <c r="B9" s="506"/>
      <c r="C9" s="506"/>
      <c r="D9" s="506"/>
      <c r="E9" s="506"/>
      <c r="F9" s="506"/>
      <c r="G9" s="506"/>
      <c r="H9" s="506"/>
      <c r="I9" s="506"/>
      <c r="J9" s="506"/>
      <c r="K9" s="507"/>
    </row>
    <row r="10" spans="1:11" ht="14.25" customHeight="1" thickBot="1">
      <c r="A10" s="508"/>
      <c r="B10" s="509"/>
      <c r="C10" s="509"/>
      <c r="D10" s="509"/>
      <c r="E10" s="509"/>
      <c r="F10" s="509"/>
      <c r="G10" s="509"/>
      <c r="H10" s="509"/>
      <c r="I10" s="509"/>
      <c r="J10" s="509"/>
      <c r="K10" s="510"/>
    </row>
    <row r="11" spans="1:13" ht="15.75">
      <c r="A11" s="445">
        <v>8</v>
      </c>
      <c r="B11" s="446" t="s">
        <v>646</v>
      </c>
      <c r="C11" s="447" t="s">
        <v>650</v>
      </c>
      <c r="D11" s="448" t="s">
        <v>16</v>
      </c>
      <c r="E11" s="449">
        <v>533</v>
      </c>
      <c r="F11" s="450">
        <v>361</v>
      </c>
      <c r="G11" s="451">
        <v>165</v>
      </c>
      <c r="H11" s="451">
        <v>5</v>
      </c>
      <c r="I11" s="452">
        <f aca="true" t="shared" si="0" ref="I11:I18">F11+G11</f>
        <v>526</v>
      </c>
      <c r="J11" s="452">
        <f aca="true" t="shared" si="1" ref="J11:J18">E11+I11</f>
        <v>1059</v>
      </c>
      <c r="K11" s="453">
        <v>1</v>
      </c>
      <c r="M11" s="454"/>
    </row>
    <row r="12" spans="1:13" ht="15.75">
      <c r="A12" s="455">
        <v>6</v>
      </c>
      <c r="B12" s="456" t="s">
        <v>651</v>
      </c>
      <c r="C12" s="456" t="s">
        <v>652</v>
      </c>
      <c r="D12" s="457" t="s">
        <v>561</v>
      </c>
      <c r="E12" s="458">
        <v>508</v>
      </c>
      <c r="F12" s="459">
        <v>360</v>
      </c>
      <c r="G12" s="460">
        <v>190</v>
      </c>
      <c r="H12" s="460">
        <v>3</v>
      </c>
      <c r="I12" s="461">
        <f t="shared" si="0"/>
        <v>550</v>
      </c>
      <c r="J12" s="461">
        <f t="shared" si="1"/>
        <v>1058</v>
      </c>
      <c r="K12" s="462">
        <v>2</v>
      </c>
      <c r="L12" s="463"/>
      <c r="M12" s="464"/>
    </row>
    <row r="13" spans="1:13" ht="15.75">
      <c r="A13" s="455">
        <v>7</v>
      </c>
      <c r="B13" s="465" t="s">
        <v>654</v>
      </c>
      <c r="C13" s="465" t="s">
        <v>664</v>
      </c>
      <c r="D13" s="457" t="s">
        <v>655</v>
      </c>
      <c r="E13" s="458">
        <v>514</v>
      </c>
      <c r="F13" s="459">
        <v>341</v>
      </c>
      <c r="G13" s="460">
        <v>173</v>
      </c>
      <c r="H13" s="460">
        <v>4</v>
      </c>
      <c r="I13" s="461">
        <f t="shared" si="0"/>
        <v>514</v>
      </c>
      <c r="J13" s="461">
        <f t="shared" si="1"/>
        <v>1028</v>
      </c>
      <c r="K13" s="462">
        <v>3</v>
      </c>
      <c r="M13" s="464"/>
    </row>
    <row r="14" spans="1:13" ht="15.75">
      <c r="A14" s="455">
        <v>2</v>
      </c>
      <c r="B14" s="466" t="s">
        <v>646</v>
      </c>
      <c r="C14" s="456" t="s">
        <v>615</v>
      </c>
      <c r="D14" s="457" t="s">
        <v>16</v>
      </c>
      <c r="E14" s="458">
        <v>471</v>
      </c>
      <c r="F14" s="459">
        <v>334</v>
      </c>
      <c r="G14" s="460">
        <v>164</v>
      </c>
      <c r="H14" s="460">
        <v>9</v>
      </c>
      <c r="I14" s="461">
        <f t="shared" si="0"/>
        <v>498</v>
      </c>
      <c r="J14" s="461">
        <f t="shared" si="1"/>
        <v>969</v>
      </c>
      <c r="K14" s="462">
        <v>4</v>
      </c>
      <c r="M14" s="464"/>
    </row>
    <row r="15" spans="1:13" ht="15.75">
      <c r="A15" s="455">
        <v>5</v>
      </c>
      <c r="B15" s="465" t="s">
        <v>645</v>
      </c>
      <c r="C15" s="465" t="s">
        <v>644</v>
      </c>
      <c r="D15" s="457" t="s">
        <v>561</v>
      </c>
      <c r="E15" s="458">
        <v>501</v>
      </c>
      <c r="F15" s="459">
        <v>303</v>
      </c>
      <c r="G15" s="460">
        <v>163</v>
      </c>
      <c r="H15" s="460">
        <v>11</v>
      </c>
      <c r="I15" s="461">
        <f t="shared" si="0"/>
        <v>466</v>
      </c>
      <c r="J15" s="461">
        <f t="shared" si="1"/>
        <v>967</v>
      </c>
      <c r="K15" s="462">
        <v>5</v>
      </c>
      <c r="M15" s="464"/>
    </row>
    <row r="16" spans="1:13" ht="15.75">
      <c r="A16" s="455">
        <v>3</v>
      </c>
      <c r="B16" s="465" t="s">
        <v>647</v>
      </c>
      <c r="C16" s="465" t="s">
        <v>648</v>
      </c>
      <c r="D16" s="457" t="s">
        <v>649</v>
      </c>
      <c r="E16" s="458">
        <v>483</v>
      </c>
      <c r="F16" s="459">
        <v>324</v>
      </c>
      <c r="G16" s="460">
        <v>158</v>
      </c>
      <c r="H16" s="460">
        <v>6</v>
      </c>
      <c r="I16" s="461">
        <f t="shared" si="0"/>
        <v>482</v>
      </c>
      <c r="J16" s="461">
        <f t="shared" si="1"/>
        <v>965</v>
      </c>
      <c r="K16" s="467">
        <v>6</v>
      </c>
      <c r="M16" s="464"/>
    </row>
    <row r="17" spans="1:13" ht="15.75">
      <c r="A17" s="455">
        <v>4</v>
      </c>
      <c r="B17" s="465" t="s">
        <v>656</v>
      </c>
      <c r="C17" s="465" t="s">
        <v>657</v>
      </c>
      <c r="D17" s="457" t="s">
        <v>466</v>
      </c>
      <c r="E17" s="458">
        <v>492</v>
      </c>
      <c r="F17" s="459">
        <v>338</v>
      </c>
      <c r="G17" s="460">
        <v>135</v>
      </c>
      <c r="H17" s="460">
        <v>10</v>
      </c>
      <c r="I17" s="461">
        <f t="shared" si="0"/>
        <v>473</v>
      </c>
      <c r="J17" s="461">
        <f t="shared" si="1"/>
        <v>965</v>
      </c>
      <c r="K17" s="467">
        <v>7</v>
      </c>
      <c r="M17" s="464"/>
    </row>
    <row r="18" spans="1:13" ht="16.5" thickBot="1">
      <c r="A18" s="455">
        <v>1</v>
      </c>
      <c r="B18" s="468" t="s">
        <v>653</v>
      </c>
      <c r="C18" s="469" t="s">
        <v>650</v>
      </c>
      <c r="D18" s="470" t="s">
        <v>561</v>
      </c>
      <c r="E18" s="458">
        <v>466</v>
      </c>
      <c r="F18" s="471">
        <v>350</v>
      </c>
      <c r="G18" s="472">
        <v>101</v>
      </c>
      <c r="H18" s="472">
        <v>17</v>
      </c>
      <c r="I18" s="473">
        <f t="shared" si="0"/>
        <v>451</v>
      </c>
      <c r="J18" s="473">
        <f t="shared" si="1"/>
        <v>917</v>
      </c>
      <c r="K18" s="467">
        <v>8</v>
      </c>
      <c r="M18" s="464"/>
    </row>
    <row r="19" spans="1:13" ht="17.25" customHeight="1">
      <c r="A19" s="511" t="s">
        <v>670</v>
      </c>
      <c r="B19" s="512"/>
      <c r="C19" s="512"/>
      <c r="D19" s="512"/>
      <c r="E19" s="512"/>
      <c r="F19" s="512"/>
      <c r="G19" s="512"/>
      <c r="H19" s="475" t="s">
        <v>662</v>
      </c>
      <c r="I19" s="474">
        <f>SUM(I11:I18)</f>
        <v>3960</v>
      </c>
      <c r="J19" s="476"/>
      <c r="K19" s="477"/>
      <c r="M19" s="478"/>
    </row>
    <row r="20" spans="1:13" ht="7.5" customHeight="1" thickBot="1">
      <c r="A20" s="513"/>
      <c r="B20" s="514"/>
      <c r="C20" s="514"/>
      <c r="D20" s="514"/>
      <c r="E20" s="514"/>
      <c r="F20" s="514"/>
      <c r="G20" s="514"/>
      <c r="H20" s="479"/>
      <c r="I20" s="479"/>
      <c r="J20" s="480">
        <f aca="true" t="shared" si="2" ref="J20:J28">E20+I20</f>
        <v>0</v>
      </c>
      <c r="K20" s="481"/>
      <c r="M20" s="478"/>
    </row>
    <row r="21" spans="1:13" ht="15.75">
      <c r="A21" s="445">
        <v>8</v>
      </c>
      <c r="B21" s="482" t="s">
        <v>640</v>
      </c>
      <c r="C21" s="465" t="s">
        <v>641</v>
      </c>
      <c r="D21" s="457" t="s">
        <v>235</v>
      </c>
      <c r="E21" s="458">
        <v>546</v>
      </c>
      <c r="F21" s="451">
        <v>366</v>
      </c>
      <c r="G21" s="451">
        <v>164</v>
      </c>
      <c r="H21" s="449">
        <v>6</v>
      </c>
      <c r="I21" s="452">
        <f aca="true" t="shared" si="3" ref="I21:I28">F21+G21</f>
        <v>530</v>
      </c>
      <c r="J21" s="452">
        <f t="shared" si="2"/>
        <v>1076</v>
      </c>
      <c r="K21" s="462">
        <v>1</v>
      </c>
      <c r="M21" s="464"/>
    </row>
    <row r="22" spans="1:13" ht="15.75">
      <c r="A22" s="455">
        <v>7</v>
      </c>
      <c r="B22" s="465" t="s">
        <v>631</v>
      </c>
      <c r="C22" s="465" t="s">
        <v>632</v>
      </c>
      <c r="D22" s="457" t="s">
        <v>414</v>
      </c>
      <c r="E22" s="458">
        <v>544</v>
      </c>
      <c r="F22" s="460">
        <v>345</v>
      </c>
      <c r="G22" s="460">
        <v>184</v>
      </c>
      <c r="H22" s="483">
        <v>5</v>
      </c>
      <c r="I22" s="461">
        <f t="shared" si="3"/>
        <v>529</v>
      </c>
      <c r="J22" s="461">
        <f t="shared" si="2"/>
        <v>1073</v>
      </c>
      <c r="K22" s="462">
        <v>2</v>
      </c>
      <c r="M22" s="464"/>
    </row>
    <row r="23" spans="1:13" ht="15.75">
      <c r="A23" s="455">
        <v>6</v>
      </c>
      <c r="B23" s="482" t="s">
        <v>637</v>
      </c>
      <c r="C23" s="465" t="s">
        <v>605</v>
      </c>
      <c r="D23" s="457" t="s">
        <v>153</v>
      </c>
      <c r="E23" s="458">
        <v>520</v>
      </c>
      <c r="F23" s="460">
        <v>366</v>
      </c>
      <c r="G23" s="460">
        <v>172</v>
      </c>
      <c r="H23" s="483">
        <v>6</v>
      </c>
      <c r="I23" s="461">
        <f t="shared" si="3"/>
        <v>538</v>
      </c>
      <c r="J23" s="461">
        <f t="shared" si="2"/>
        <v>1058</v>
      </c>
      <c r="K23" s="462">
        <v>3</v>
      </c>
      <c r="M23" s="464"/>
    </row>
    <row r="24" spans="1:13" ht="15.75">
      <c r="A24" s="455">
        <v>1</v>
      </c>
      <c r="B24" s="484" t="s">
        <v>638</v>
      </c>
      <c r="C24" s="484" t="s">
        <v>602</v>
      </c>
      <c r="D24" s="457" t="s">
        <v>639</v>
      </c>
      <c r="E24" s="458">
        <v>507</v>
      </c>
      <c r="F24" s="460">
        <v>367</v>
      </c>
      <c r="G24" s="460">
        <v>178</v>
      </c>
      <c r="H24" s="483">
        <v>6</v>
      </c>
      <c r="I24" s="461">
        <f t="shared" si="3"/>
        <v>545</v>
      </c>
      <c r="J24" s="461">
        <f t="shared" si="2"/>
        <v>1052</v>
      </c>
      <c r="K24" s="462">
        <v>4</v>
      </c>
      <c r="M24" s="464"/>
    </row>
    <row r="25" spans="1:13" ht="15.75">
      <c r="A25" s="455">
        <v>4</v>
      </c>
      <c r="B25" s="485" t="s">
        <v>633</v>
      </c>
      <c r="C25" s="486" t="s">
        <v>634</v>
      </c>
      <c r="D25" s="487" t="s">
        <v>16</v>
      </c>
      <c r="E25" s="458">
        <v>519</v>
      </c>
      <c r="F25" s="460">
        <v>350</v>
      </c>
      <c r="G25" s="460">
        <v>172</v>
      </c>
      <c r="H25" s="483">
        <v>5</v>
      </c>
      <c r="I25" s="461">
        <f t="shared" si="3"/>
        <v>522</v>
      </c>
      <c r="J25" s="461">
        <f t="shared" si="2"/>
        <v>1041</v>
      </c>
      <c r="K25" s="488">
        <v>5</v>
      </c>
      <c r="M25" s="464"/>
    </row>
    <row r="26" spans="1:13" ht="15.75">
      <c r="A26" s="455">
        <v>3</v>
      </c>
      <c r="B26" s="482" t="s">
        <v>596</v>
      </c>
      <c r="C26" s="465" t="s">
        <v>635</v>
      </c>
      <c r="D26" s="489" t="s">
        <v>598</v>
      </c>
      <c r="E26" s="458">
        <v>514</v>
      </c>
      <c r="F26" s="460">
        <v>362</v>
      </c>
      <c r="G26" s="460">
        <v>165</v>
      </c>
      <c r="H26" s="483">
        <v>4</v>
      </c>
      <c r="I26" s="461">
        <f t="shared" si="3"/>
        <v>527</v>
      </c>
      <c r="J26" s="461">
        <f t="shared" si="2"/>
        <v>1041</v>
      </c>
      <c r="K26" s="488">
        <v>6</v>
      </c>
      <c r="M26" s="464"/>
    </row>
    <row r="27" spans="1:13" ht="15.75">
      <c r="A27" s="455">
        <v>2</v>
      </c>
      <c r="B27" s="482" t="s">
        <v>596</v>
      </c>
      <c r="C27" s="465" t="s">
        <v>636</v>
      </c>
      <c r="D27" s="490" t="s">
        <v>598</v>
      </c>
      <c r="E27" s="458">
        <v>509</v>
      </c>
      <c r="F27" s="460">
        <v>342</v>
      </c>
      <c r="G27" s="460">
        <v>130</v>
      </c>
      <c r="H27" s="483">
        <v>7</v>
      </c>
      <c r="I27" s="461">
        <f t="shared" si="3"/>
        <v>472</v>
      </c>
      <c r="J27" s="461">
        <f t="shared" si="2"/>
        <v>981</v>
      </c>
      <c r="K27" s="488">
        <v>7</v>
      </c>
      <c r="M27" s="464"/>
    </row>
    <row r="28" spans="1:13" ht="15.75" customHeight="1" thickBot="1">
      <c r="A28" s="455">
        <v>5</v>
      </c>
      <c r="B28" s="491" t="s">
        <v>642</v>
      </c>
      <c r="C28" s="492" t="s">
        <v>643</v>
      </c>
      <c r="D28" s="493" t="s">
        <v>393</v>
      </c>
      <c r="E28" s="458">
        <v>520</v>
      </c>
      <c r="F28" s="472">
        <v>306</v>
      </c>
      <c r="G28" s="472">
        <v>137</v>
      </c>
      <c r="H28" s="494">
        <v>13</v>
      </c>
      <c r="I28" s="473">
        <f t="shared" si="3"/>
        <v>443</v>
      </c>
      <c r="J28" s="473">
        <f t="shared" si="2"/>
        <v>963</v>
      </c>
      <c r="K28" s="488">
        <v>8</v>
      </c>
      <c r="M28" s="464"/>
    </row>
    <row r="29" spans="1:11" ht="20.25" customHeight="1">
      <c r="A29" s="495"/>
      <c r="B29" s="495"/>
      <c r="C29" s="495"/>
      <c r="D29" s="495"/>
      <c r="E29" s="495"/>
      <c r="F29" s="495"/>
      <c r="G29" s="495"/>
      <c r="H29" s="496" t="s">
        <v>662</v>
      </c>
      <c r="I29" s="474">
        <f>SUM(I21:I28)</f>
        <v>4106</v>
      </c>
      <c r="J29" s="495"/>
      <c r="K29" s="495"/>
    </row>
    <row r="30" spans="1:11" ht="15" customHeight="1">
      <c r="A30" s="499" t="s">
        <v>612</v>
      </c>
      <c r="B30" s="501" t="s">
        <v>671</v>
      </c>
      <c r="C30" s="501"/>
      <c r="D30" s="501"/>
      <c r="E30" s="501"/>
      <c r="F30" s="501"/>
      <c r="G30" s="501"/>
      <c r="H30" s="501"/>
      <c r="I30" s="501"/>
      <c r="J30" s="501"/>
      <c r="K30" s="501"/>
    </row>
    <row r="31" spans="1:11" ht="17.25" customHeight="1">
      <c r="A31" s="500"/>
      <c r="B31" s="501"/>
      <c r="C31" s="501"/>
      <c r="D31" s="501"/>
      <c r="E31" s="501"/>
      <c r="F31" s="501"/>
      <c r="G31" s="501"/>
      <c r="H31" s="501"/>
      <c r="I31" s="501"/>
      <c r="J31" s="501"/>
      <c r="K31" s="501"/>
    </row>
    <row r="32" spans="2:11" ht="18.75" customHeight="1">
      <c r="B32" s="501"/>
      <c r="C32" s="501"/>
      <c r="D32" s="501"/>
      <c r="E32" s="501"/>
      <c r="F32" s="501"/>
      <c r="G32" s="501"/>
      <c r="H32" s="501"/>
      <c r="I32" s="501"/>
      <c r="J32" s="501"/>
      <c r="K32" s="501"/>
    </row>
    <row r="33" spans="2:11" ht="9" customHeight="1">
      <c r="B33" s="497"/>
      <c r="C33" s="497"/>
      <c r="D33" s="497"/>
      <c r="E33" s="497"/>
      <c r="F33" s="497"/>
      <c r="G33" s="497"/>
      <c r="H33" s="497"/>
      <c r="I33" s="497"/>
      <c r="J33" s="497"/>
      <c r="K33" s="497"/>
    </row>
    <row r="34" spans="1:11" ht="33.75" customHeight="1">
      <c r="A34" s="498"/>
      <c r="B34" s="502" t="s">
        <v>672</v>
      </c>
      <c r="C34" s="502"/>
      <c r="D34" s="502"/>
      <c r="E34" s="502"/>
      <c r="F34" s="502"/>
      <c r="G34" s="502"/>
      <c r="H34" s="502"/>
      <c r="I34" s="502"/>
      <c r="J34" s="502"/>
      <c r="K34" s="502"/>
    </row>
    <row r="35" spans="1:11" ht="13.5" customHeight="1">
      <c r="A35" s="498"/>
      <c r="C35" s="498"/>
      <c r="D35" s="498"/>
      <c r="E35" s="498"/>
      <c r="F35" s="498"/>
      <c r="G35" s="498"/>
      <c r="H35" s="498"/>
      <c r="I35" s="498"/>
      <c r="J35" s="498"/>
      <c r="K35" s="498"/>
    </row>
    <row r="36" spans="2:11" ht="33.75" customHeight="1">
      <c r="B36" s="502" t="s">
        <v>673</v>
      </c>
      <c r="C36" s="502"/>
      <c r="D36" s="502"/>
      <c r="E36" s="502"/>
      <c r="F36" s="502"/>
      <c r="G36" s="502"/>
      <c r="H36" s="502"/>
      <c r="I36" s="502"/>
      <c r="J36" s="502"/>
      <c r="K36" s="502"/>
    </row>
  </sheetData>
  <sheetProtection/>
  <mergeCells count="8">
    <mergeCell ref="A30:A31"/>
    <mergeCell ref="B30:K32"/>
    <mergeCell ref="B34:K34"/>
    <mergeCell ref="B36:K36"/>
    <mergeCell ref="B2:K3"/>
    <mergeCell ref="B4:K5"/>
    <mergeCell ref="A9:K10"/>
    <mergeCell ref="A19:G20"/>
  </mergeCells>
  <conditionalFormatting sqref="J20 I21:I28 I11:I18">
    <cfRule type="cellIs" priority="1" dxfId="2" operator="equal" stopIfTrue="1">
      <formula>0</formula>
    </cfRule>
    <cfRule type="cellIs" priority="2" dxfId="1" operator="between" stopIfTrue="1">
      <formula>470</formula>
      <formula>499</formula>
    </cfRule>
    <cfRule type="cellIs" priority="3" dxfId="0" operator="greaterThanOrEqual" stopIfTrue="1">
      <formula>500</formula>
    </cfRule>
  </conditionalFormatting>
  <conditionalFormatting sqref="F11">
    <cfRule type="cellIs" priority="4" dxfId="6" operator="greaterThanOrEqual" stopIfTrue="1">
      <formula>430</formula>
    </cfRule>
    <cfRule type="cellIs" priority="5" dxfId="1" operator="between" stopIfTrue="1">
      <formula>400</formula>
      <formula>429</formula>
    </cfRule>
    <cfRule type="cellIs" priority="6" dxfId="35" operator="between" stopIfTrue="1">
      <formula>1</formula>
      <formula>399</formula>
    </cfRule>
  </conditionalFormatting>
  <conditionalFormatting sqref="J21:J28 J11:J18">
    <cfRule type="cellIs" priority="7" dxfId="2" operator="equal" stopIfTrue="1">
      <formula>0</formula>
    </cfRule>
    <cfRule type="cellIs" priority="8" dxfId="1" operator="between" stopIfTrue="1">
      <formula>940</formula>
      <formula>999</formula>
    </cfRule>
    <cfRule type="cellIs" priority="9" dxfId="0" operator="greaterThanOrEqual" stopIfTrue="1">
      <formula>1000</formula>
    </cfRule>
  </conditionalFormatting>
  <printOptions/>
  <pageMargins left="0.7086614173228346" right="0.11811023622047244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64">
      <selection activeCell="I132" sqref="I132"/>
    </sheetView>
  </sheetViews>
  <sheetFormatPr defaultColWidth="11.421875" defaultRowHeight="12.75"/>
  <cols>
    <col min="1" max="1" width="6.8515625" style="0" customWidth="1"/>
    <col min="2" max="2" width="29.421875" style="0" customWidth="1"/>
    <col min="3" max="3" width="22.28125" style="0" customWidth="1"/>
    <col min="4" max="4" width="9.140625" style="0" customWidth="1"/>
    <col min="5" max="5" width="3.7109375" style="0" customWidth="1"/>
    <col min="6" max="6" width="23.00390625" style="0" customWidth="1"/>
  </cols>
  <sheetData>
    <row r="1" ht="18">
      <c r="B1" s="175" t="s">
        <v>131</v>
      </c>
    </row>
    <row r="3" spans="1:6" ht="25.5" customHeight="1">
      <c r="A3" s="374" t="s">
        <v>581</v>
      </c>
      <c r="B3" s="372" t="s">
        <v>170</v>
      </c>
      <c r="C3" s="379" t="s">
        <v>79</v>
      </c>
      <c r="D3" s="375">
        <v>392</v>
      </c>
      <c r="E3" s="387">
        <v>2</v>
      </c>
      <c r="F3" s="299"/>
    </row>
    <row r="4" spans="1:6" ht="25.5" customHeight="1">
      <c r="A4" s="376"/>
      <c r="B4" s="372" t="s">
        <v>407</v>
      </c>
      <c r="C4" s="379" t="s">
        <v>408</v>
      </c>
      <c r="D4" s="375">
        <v>396</v>
      </c>
      <c r="E4" s="388">
        <v>1</v>
      </c>
      <c r="F4" s="389"/>
    </row>
    <row r="5" spans="1:6" ht="18.75">
      <c r="A5" s="376"/>
      <c r="B5" s="373"/>
      <c r="C5" s="380"/>
      <c r="D5" s="377"/>
      <c r="E5" s="387"/>
      <c r="F5" s="299"/>
    </row>
    <row r="6" spans="1:6" ht="25.5" customHeight="1">
      <c r="A6" s="378" t="s">
        <v>582</v>
      </c>
      <c r="B6" s="372" t="s">
        <v>437</v>
      </c>
      <c r="C6" s="379" t="s">
        <v>327</v>
      </c>
      <c r="D6" s="375">
        <v>427</v>
      </c>
      <c r="E6" s="387">
        <v>2</v>
      </c>
      <c r="F6" s="299"/>
    </row>
    <row r="7" spans="1:6" ht="25.5" customHeight="1">
      <c r="A7" s="376"/>
      <c r="B7" s="372" t="s">
        <v>141</v>
      </c>
      <c r="C7" s="379" t="s">
        <v>140</v>
      </c>
      <c r="D7" s="375">
        <v>429</v>
      </c>
      <c r="E7" s="388">
        <v>1</v>
      </c>
      <c r="F7" s="389"/>
    </row>
    <row r="8" spans="1:6" ht="18.75">
      <c r="A8" s="376"/>
      <c r="B8" s="373"/>
      <c r="C8" s="380"/>
      <c r="D8" s="377"/>
      <c r="E8" s="387"/>
      <c r="F8" s="299"/>
    </row>
    <row r="9" spans="1:6" ht="25.5" customHeight="1">
      <c r="A9" s="378" t="s">
        <v>583</v>
      </c>
      <c r="B9" s="372" t="s">
        <v>443</v>
      </c>
      <c r="C9" s="379" t="s">
        <v>144</v>
      </c>
      <c r="D9" s="375">
        <v>432</v>
      </c>
      <c r="E9" s="387">
        <v>2</v>
      </c>
      <c r="F9" s="299"/>
    </row>
    <row r="10" spans="1:6" ht="25.5" customHeight="1">
      <c r="A10" s="376"/>
      <c r="B10" s="372" t="s">
        <v>444</v>
      </c>
      <c r="C10" s="379" t="s">
        <v>316</v>
      </c>
      <c r="D10" s="375">
        <v>436</v>
      </c>
      <c r="E10" s="388">
        <v>1</v>
      </c>
      <c r="F10" s="389"/>
    </row>
    <row r="11" spans="1:6" ht="18.75">
      <c r="A11" s="376"/>
      <c r="B11" s="373"/>
      <c r="C11" s="380"/>
      <c r="D11" s="377"/>
      <c r="E11" s="387"/>
      <c r="F11" s="299"/>
    </row>
    <row r="12" spans="1:6" ht="25.5" customHeight="1">
      <c r="A12" s="374" t="s">
        <v>581</v>
      </c>
      <c r="B12" s="372" t="s">
        <v>400</v>
      </c>
      <c r="C12" s="379" t="s">
        <v>136</v>
      </c>
      <c r="D12" s="375">
        <v>398</v>
      </c>
      <c r="E12" s="387">
        <v>2</v>
      </c>
      <c r="F12" s="299"/>
    </row>
    <row r="13" spans="1:6" ht="25.5" customHeight="1">
      <c r="A13" s="376"/>
      <c r="B13" s="372" t="s">
        <v>413</v>
      </c>
      <c r="C13" s="379" t="s">
        <v>414</v>
      </c>
      <c r="D13" s="375">
        <v>405</v>
      </c>
      <c r="E13" s="388">
        <v>1</v>
      </c>
      <c r="F13" s="389"/>
    </row>
    <row r="14" spans="1:6" ht="18.75">
      <c r="A14" s="376"/>
      <c r="B14" s="373"/>
      <c r="C14" s="380"/>
      <c r="D14" s="377"/>
      <c r="E14" s="387"/>
      <c r="F14" s="299"/>
    </row>
    <row r="15" spans="1:6" ht="25.5" customHeight="1">
      <c r="A15" s="378" t="s">
        <v>582</v>
      </c>
      <c r="B15" s="372" t="s">
        <v>421</v>
      </c>
      <c r="C15" s="379" t="s">
        <v>346</v>
      </c>
      <c r="D15" s="375">
        <v>430</v>
      </c>
      <c r="E15" s="387">
        <v>2</v>
      </c>
      <c r="F15" s="299"/>
    </row>
    <row r="16" spans="1:6" ht="25.5" customHeight="1">
      <c r="A16" s="376"/>
      <c r="B16" s="372" t="s">
        <v>169</v>
      </c>
      <c r="C16" s="379" t="s">
        <v>168</v>
      </c>
      <c r="D16" s="375">
        <v>430</v>
      </c>
      <c r="E16" s="388">
        <v>1</v>
      </c>
      <c r="F16" s="389"/>
    </row>
    <row r="17" spans="1:6" ht="18.75">
      <c r="A17" s="376"/>
      <c r="B17" s="373"/>
      <c r="C17" s="380"/>
      <c r="D17" s="377"/>
      <c r="E17" s="387"/>
      <c r="F17" s="299"/>
    </row>
    <row r="18" spans="1:6" ht="25.5" customHeight="1">
      <c r="A18" s="378" t="s">
        <v>583</v>
      </c>
      <c r="B18" s="372" t="s">
        <v>139</v>
      </c>
      <c r="C18" s="379" t="s">
        <v>138</v>
      </c>
      <c r="D18" s="375">
        <v>441</v>
      </c>
      <c r="E18" s="387">
        <v>2</v>
      </c>
      <c r="F18" s="299"/>
    </row>
    <row r="19" spans="1:6" ht="25.5" customHeight="1">
      <c r="A19" s="376"/>
      <c r="B19" s="372" t="s">
        <v>448</v>
      </c>
      <c r="C19" s="379" t="s">
        <v>318</v>
      </c>
      <c r="D19" s="375">
        <v>444</v>
      </c>
      <c r="E19" s="388">
        <v>1</v>
      </c>
      <c r="F19" s="389"/>
    </row>
    <row r="20" spans="1:6" ht="18.75">
      <c r="A20" s="376"/>
      <c r="B20" s="373"/>
      <c r="C20" s="380"/>
      <c r="D20" s="377"/>
      <c r="E20" s="387"/>
      <c r="F20" s="299"/>
    </row>
    <row r="21" spans="1:6" ht="25.5" customHeight="1">
      <c r="A21" s="374" t="s">
        <v>581</v>
      </c>
      <c r="B21" s="372" t="s">
        <v>403</v>
      </c>
      <c r="C21" s="379" t="s">
        <v>161</v>
      </c>
      <c r="D21" s="375">
        <v>405</v>
      </c>
      <c r="E21" s="387">
        <v>2</v>
      </c>
      <c r="F21" s="299"/>
    </row>
    <row r="22" spans="1:6" ht="25.5" customHeight="1">
      <c r="A22" s="376"/>
      <c r="B22" s="372" t="s">
        <v>417</v>
      </c>
      <c r="C22" s="379" t="s">
        <v>418</v>
      </c>
      <c r="D22" s="375">
        <v>425</v>
      </c>
      <c r="E22" s="388">
        <v>1</v>
      </c>
      <c r="F22" s="389"/>
    </row>
    <row r="23" spans="1:6" ht="18.75">
      <c r="A23" s="376"/>
      <c r="B23" s="373"/>
      <c r="C23" s="380"/>
      <c r="D23" s="377"/>
      <c r="E23" s="387"/>
      <c r="F23" s="299"/>
    </row>
    <row r="24" spans="1:6" ht="25.5" customHeight="1">
      <c r="A24" s="378" t="s">
        <v>582</v>
      </c>
      <c r="B24" s="372" t="s">
        <v>425</v>
      </c>
      <c r="C24" s="379" t="s">
        <v>140</v>
      </c>
      <c r="D24" s="375">
        <v>444</v>
      </c>
      <c r="E24" s="387">
        <v>2</v>
      </c>
      <c r="F24" s="299"/>
    </row>
    <row r="25" spans="1:6" ht="25.5" customHeight="1">
      <c r="A25" s="376"/>
      <c r="B25" s="372" t="s">
        <v>434</v>
      </c>
      <c r="C25" s="379" t="s">
        <v>79</v>
      </c>
      <c r="D25" s="375">
        <v>444</v>
      </c>
      <c r="E25" s="388">
        <v>1</v>
      </c>
      <c r="F25" s="389"/>
    </row>
    <row r="26" spans="1:6" ht="18.75">
      <c r="A26" s="376"/>
      <c r="B26" s="373"/>
      <c r="C26" s="380"/>
      <c r="D26" s="377"/>
      <c r="E26" s="387"/>
      <c r="F26" s="299"/>
    </row>
    <row r="27" spans="1:6" ht="25.5" customHeight="1">
      <c r="A27" s="378" t="s">
        <v>583</v>
      </c>
      <c r="B27" s="372" t="s">
        <v>453</v>
      </c>
      <c r="C27" s="379" t="s">
        <v>154</v>
      </c>
      <c r="D27" s="375">
        <v>451</v>
      </c>
      <c r="E27" s="387">
        <v>2</v>
      </c>
      <c r="F27" s="299"/>
    </row>
    <row r="28" spans="1:6" ht="25.5" customHeight="1">
      <c r="A28" s="378"/>
      <c r="B28" s="372" t="s">
        <v>445</v>
      </c>
      <c r="C28" s="379" t="s">
        <v>140</v>
      </c>
      <c r="D28" s="375">
        <v>456</v>
      </c>
      <c r="E28" s="388">
        <v>1</v>
      </c>
      <c r="F28" s="389"/>
    </row>
    <row r="38" ht="18">
      <c r="B38" s="175" t="s">
        <v>132</v>
      </c>
    </row>
    <row r="40" spans="1:5" ht="25.5" customHeight="1">
      <c r="A40" s="76" t="s">
        <v>573</v>
      </c>
      <c r="B40" s="390" t="s">
        <v>373</v>
      </c>
      <c r="C40" s="391" t="s">
        <v>138</v>
      </c>
      <c r="D40" s="385">
        <v>426</v>
      </c>
      <c r="E40" s="384">
        <v>4</v>
      </c>
    </row>
    <row r="41" spans="1:6" ht="25.5" customHeight="1">
      <c r="A41" s="76"/>
      <c r="B41" s="392" t="s">
        <v>569</v>
      </c>
      <c r="C41" s="393" t="s">
        <v>372</v>
      </c>
      <c r="D41" s="394">
        <v>432</v>
      </c>
      <c r="E41" s="388">
        <v>3</v>
      </c>
      <c r="F41" s="389"/>
    </row>
    <row r="42" spans="1:5" ht="18.75">
      <c r="A42" s="76"/>
      <c r="B42" s="390"/>
      <c r="C42" s="391"/>
      <c r="D42" s="385"/>
      <c r="E42" s="386"/>
    </row>
    <row r="43" spans="1:5" ht="25.5" customHeight="1">
      <c r="A43" s="76" t="s">
        <v>574</v>
      </c>
      <c r="B43" s="390" t="s">
        <v>570</v>
      </c>
      <c r="C43" s="391" t="s">
        <v>339</v>
      </c>
      <c r="D43" s="385">
        <v>434</v>
      </c>
      <c r="E43" s="384">
        <v>4</v>
      </c>
    </row>
    <row r="44" spans="1:6" ht="25.5" customHeight="1">
      <c r="A44" s="76"/>
      <c r="B44" s="392" t="s">
        <v>160</v>
      </c>
      <c r="C44" s="393" t="s">
        <v>153</v>
      </c>
      <c r="D44" s="394">
        <v>434</v>
      </c>
      <c r="E44" s="388">
        <v>3</v>
      </c>
      <c r="F44" s="389"/>
    </row>
    <row r="45" spans="1:5" ht="18.75">
      <c r="A45" s="76"/>
      <c r="B45" s="390"/>
      <c r="C45" s="391"/>
      <c r="D45" s="385"/>
      <c r="E45" s="386"/>
    </row>
    <row r="46" spans="1:5" ht="25.5" customHeight="1">
      <c r="A46" s="76" t="s">
        <v>575</v>
      </c>
      <c r="B46" s="390" t="s">
        <v>324</v>
      </c>
      <c r="C46" s="391" t="s">
        <v>325</v>
      </c>
      <c r="D46" s="385">
        <v>454</v>
      </c>
      <c r="E46" s="384">
        <v>4</v>
      </c>
    </row>
    <row r="47" spans="1:6" ht="25.5" customHeight="1">
      <c r="A47" s="76"/>
      <c r="B47" s="392" t="s">
        <v>334</v>
      </c>
      <c r="C47" s="393" t="s">
        <v>335</v>
      </c>
      <c r="D47" s="394">
        <v>450</v>
      </c>
      <c r="E47" s="388">
        <v>3</v>
      </c>
      <c r="F47" s="389"/>
    </row>
    <row r="48" spans="1:5" ht="18.75">
      <c r="A48" s="76"/>
      <c r="B48" s="390"/>
      <c r="C48" s="391"/>
      <c r="D48" s="385"/>
      <c r="E48" s="386"/>
    </row>
    <row r="49" spans="1:5" ht="25.5" customHeight="1">
      <c r="A49" s="76" t="s">
        <v>573</v>
      </c>
      <c r="B49" s="390" t="s">
        <v>384</v>
      </c>
      <c r="C49" s="391" t="s">
        <v>385</v>
      </c>
      <c r="D49" s="385">
        <v>439</v>
      </c>
      <c r="E49" s="384">
        <v>4</v>
      </c>
    </row>
    <row r="50" spans="1:6" ht="25.5" customHeight="1">
      <c r="A50" s="76"/>
      <c r="B50" s="392" t="s">
        <v>391</v>
      </c>
      <c r="C50" s="393" t="s">
        <v>230</v>
      </c>
      <c r="D50" s="394">
        <v>440</v>
      </c>
      <c r="E50" s="388">
        <v>3</v>
      </c>
      <c r="F50" s="389"/>
    </row>
    <row r="51" spans="1:5" ht="18.75">
      <c r="A51" s="76"/>
      <c r="B51" s="390"/>
      <c r="C51" s="391"/>
      <c r="D51" s="385"/>
      <c r="E51" s="386"/>
    </row>
    <row r="52" spans="1:5" ht="25.5" customHeight="1">
      <c r="A52" s="76" t="s">
        <v>574</v>
      </c>
      <c r="B52" s="390" t="s">
        <v>150</v>
      </c>
      <c r="C52" s="391" t="s">
        <v>145</v>
      </c>
      <c r="D52" s="385">
        <v>440</v>
      </c>
      <c r="E52" s="384">
        <v>4</v>
      </c>
    </row>
    <row r="53" spans="1:6" ht="25.5" customHeight="1">
      <c r="A53" s="76"/>
      <c r="B53" s="392" t="s">
        <v>367</v>
      </c>
      <c r="C53" s="393" t="s">
        <v>337</v>
      </c>
      <c r="D53" s="394">
        <v>442</v>
      </c>
      <c r="E53" s="388">
        <v>3</v>
      </c>
      <c r="F53" s="389"/>
    </row>
    <row r="54" spans="1:5" ht="18.75">
      <c r="A54" s="76"/>
      <c r="B54" s="390"/>
      <c r="C54" s="391"/>
      <c r="D54" s="385"/>
      <c r="E54" s="386"/>
    </row>
    <row r="55" spans="1:5" ht="25.5" customHeight="1">
      <c r="A55" s="76" t="s">
        <v>575</v>
      </c>
      <c r="B55" s="390" t="s">
        <v>309</v>
      </c>
      <c r="C55" s="391" t="s">
        <v>310</v>
      </c>
      <c r="D55" s="385">
        <v>455</v>
      </c>
      <c r="E55" s="384">
        <v>4</v>
      </c>
    </row>
    <row r="56" spans="1:6" ht="25.5" customHeight="1">
      <c r="A56" s="76"/>
      <c r="B56" s="392" t="s">
        <v>321</v>
      </c>
      <c r="C56" s="393" t="s">
        <v>250</v>
      </c>
      <c r="D56" s="394">
        <v>457</v>
      </c>
      <c r="E56" s="388">
        <v>3</v>
      </c>
      <c r="F56" s="389"/>
    </row>
    <row r="57" spans="1:5" ht="18.75">
      <c r="A57" s="76"/>
      <c r="B57" s="390"/>
      <c r="C57" s="391"/>
      <c r="D57" s="385"/>
      <c r="E57" s="386"/>
    </row>
    <row r="58" spans="1:5" ht="25.5" customHeight="1">
      <c r="A58" s="76" t="s">
        <v>573</v>
      </c>
      <c r="B58" s="390" t="s">
        <v>387</v>
      </c>
      <c r="C58" s="391" t="s">
        <v>568</v>
      </c>
      <c r="D58" s="385">
        <v>441</v>
      </c>
      <c r="E58" s="384">
        <v>4</v>
      </c>
    </row>
    <row r="59" spans="1:6" ht="25.5" customHeight="1">
      <c r="A59" s="76"/>
      <c r="B59" s="392" t="s">
        <v>388</v>
      </c>
      <c r="C59" s="393" t="s">
        <v>145</v>
      </c>
      <c r="D59" s="394">
        <v>443</v>
      </c>
      <c r="E59" s="388">
        <v>3</v>
      </c>
      <c r="F59" s="389"/>
    </row>
    <row r="60" spans="1:5" ht="18.75">
      <c r="A60" s="76"/>
      <c r="B60" s="390"/>
      <c r="C60" s="391"/>
      <c r="D60" s="385"/>
      <c r="E60" s="386"/>
    </row>
    <row r="61" spans="1:5" ht="25.5" customHeight="1">
      <c r="A61" s="76" t="s">
        <v>574</v>
      </c>
      <c r="B61" s="390" t="s">
        <v>357</v>
      </c>
      <c r="C61" s="391" t="s">
        <v>358</v>
      </c>
      <c r="D61" s="385">
        <v>457</v>
      </c>
      <c r="E61" s="384">
        <v>4</v>
      </c>
    </row>
    <row r="62" spans="1:6" ht="25.5" customHeight="1">
      <c r="A62" s="76"/>
      <c r="B62" s="392" t="s">
        <v>162</v>
      </c>
      <c r="C62" s="393" t="s">
        <v>163</v>
      </c>
      <c r="D62" s="394">
        <v>466</v>
      </c>
      <c r="E62" s="388">
        <v>3</v>
      </c>
      <c r="F62" s="389"/>
    </row>
    <row r="63" spans="1:5" ht="18.75">
      <c r="A63" s="76"/>
      <c r="B63" s="390"/>
      <c r="C63" s="391"/>
      <c r="D63" s="385"/>
      <c r="E63" s="386"/>
    </row>
    <row r="64" spans="1:5" ht="25.5" customHeight="1">
      <c r="A64" s="76" t="s">
        <v>575</v>
      </c>
      <c r="B64" s="390" t="s">
        <v>158</v>
      </c>
      <c r="C64" s="391" t="s">
        <v>159</v>
      </c>
      <c r="D64" s="385">
        <v>474</v>
      </c>
      <c r="E64" s="384">
        <v>4</v>
      </c>
    </row>
    <row r="65" spans="1:6" ht="25.5" customHeight="1">
      <c r="A65" s="76"/>
      <c r="B65" s="392" t="s">
        <v>311</v>
      </c>
      <c r="C65" s="393" t="s">
        <v>312</v>
      </c>
      <c r="D65" s="394">
        <v>525</v>
      </c>
      <c r="E65" s="388">
        <v>3</v>
      </c>
      <c r="F65" s="389"/>
    </row>
    <row r="74" ht="18">
      <c r="B74" s="175" t="s">
        <v>218</v>
      </c>
    </row>
    <row r="76" spans="1:5" ht="25.5" customHeight="1">
      <c r="A76" s="397" t="s">
        <v>576</v>
      </c>
      <c r="B76" s="390" t="s">
        <v>172</v>
      </c>
      <c r="C76" s="391" t="s">
        <v>579</v>
      </c>
      <c r="D76" s="385">
        <v>434</v>
      </c>
      <c r="E76" s="384">
        <v>10</v>
      </c>
    </row>
    <row r="77" spans="1:6" ht="25.5" customHeight="1">
      <c r="A77" s="397"/>
      <c r="B77" s="392" t="s">
        <v>124</v>
      </c>
      <c r="C77" s="393" t="s">
        <v>579</v>
      </c>
      <c r="D77" s="394">
        <v>423</v>
      </c>
      <c r="E77" s="388">
        <v>9</v>
      </c>
      <c r="F77" s="389"/>
    </row>
    <row r="78" spans="1:5" ht="18.75">
      <c r="A78" s="397"/>
      <c r="B78" s="390"/>
      <c r="C78" s="395"/>
      <c r="D78" s="385"/>
      <c r="E78" s="384"/>
    </row>
    <row r="79" spans="1:5" ht="25.5" customHeight="1">
      <c r="A79" s="397" t="s">
        <v>577</v>
      </c>
      <c r="B79" s="390" t="s">
        <v>122</v>
      </c>
      <c r="C79" s="391" t="s">
        <v>145</v>
      </c>
      <c r="D79" s="385">
        <v>874</v>
      </c>
      <c r="E79" s="384">
        <v>11</v>
      </c>
    </row>
    <row r="80" spans="1:6" ht="25.5" customHeight="1">
      <c r="A80" s="397"/>
      <c r="B80" s="392" t="s">
        <v>503</v>
      </c>
      <c r="C80" s="396" t="s">
        <v>157</v>
      </c>
      <c r="D80" s="394">
        <v>880</v>
      </c>
      <c r="E80" s="388">
        <v>12</v>
      </c>
      <c r="F80" s="389"/>
    </row>
    <row r="81" spans="1:5" ht="18.75">
      <c r="A81" s="397"/>
      <c r="B81" s="390"/>
      <c r="C81" s="395"/>
      <c r="D81" s="385"/>
      <c r="E81" s="384"/>
    </row>
    <row r="82" spans="1:5" ht="25.5" customHeight="1">
      <c r="A82" s="397" t="s">
        <v>578</v>
      </c>
      <c r="B82" s="390" t="s">
        <v>532</v>
      </c>
      <c r="C82" s="395" t="s">
        <v>472</v>
      </c>
      <c r="D82" s="385">
        <v>891</v>
      </c>
      <c r="E82" s="384">
        <v>11</v>
      </c>
    </row>
    <row r="83" spans="1:6" ht="25.5" customHeight="1">
      <c r="A83" s="397"/>
      <c r="B83" s="392" t="s">
        <v>540</v>
      </c>
      <c r="C83" s="396" t="s">
        <v>264</v>
      </c>
      <c r="D83" s="394">
        <v>904</v>
      </c>
      <c r="E83" s="388">
        <v>12</v>
      </c>
      <c r="F83" s="389"/>
    </row>
    <row r="84" spans="1:5" ht="18.75">
      <c r="A84" s="397"/>
      <c r="B84" s="390"/>
      <c r="C84" s="395"/>
      <c r="D84" s="385"/>
      <c r="E84" s="384"/>
    </row>
    <row r="85" spans="1:5" ht="25.5" customHeight="1">
      <c r="A85" s="397" t="s">
        <v>576</v>
      </c>
      <c r="B85" s="390" t="s">
        <v>469</v>
      </c>
      <c r="C85" s="395" t="s">
        <v>163</v>
      </c>
      <c r="D85" s="385">
        <v>424</v>
      </c>
      <c r="E85" s="384">
        <v>10</v>
      </c>
    </row>
    <row r="86" spans="1:6" ht="25.5" customHeight="1">
      <c r="A86" s="397"/>
      <c r="B86" s="392" t="s">
        <v>471</v>
      </c>
      <c r="C86" s="396" t="s">
        <v>472</v>
      </c>
      <c r="D86" s="394">
        <v>427</v>
      </c>
      <c r="E86" s="388">
        <v>9</v>
      </c>
      <c r="F86" s="389"/>
    </row>
    <row r="87" spans="1:5" ht="18.75">
      <c r="A87" s="397"/>
      <c r="B87" s="390"/>
      <c r="C87" s="395"/>
      <c r="D87" s="385"/>
      <c r="E87" s="384"/>
    </row>
    <row r="88" spans="1:5" ht="25.5" customHeight="1">
      <c r="A88" s="397" t="s">
        <v>577</v>
      </c>
      <c r="B88" s="390" t="s">
        <v>510</v>
      </c>
      <c r="C88" s="395" t="s">
        <v>362</v>
      </c>
      <c r="D88" s="385">
        <v>903</v>
      </c>
      <c r="E88" s="384">
        <v>11</v>
      </c>
    </row>
    <row r="89" spans="1:6" ht="25.5" customHeight="1">
      <c r="A89" s="397"/>
      <c r="B89" s="392" t="s">
        <v>509</v>
      </c>
      <c r="C89" s="393" t="s">
        <v>579</v>
      </c>
      <c r="D89" s="394">
        <v>907</v>
      </c>
      <c r="E89" s="388">
        <v>12</v>
      </c>
      <c r="F89" s="389"/>
    </row>
    <row r="90" spans="1:5" ht="18.75">
      <c r="A90" s="397"/>
      <c r="B90" s="390"/>
      <c r="C90" s="395"/>
      <c r="D90" s="385"/>
      <c r="E90" s="384"/>
    </row>
    <row r="91" spans="1:5" ht="25.5" customHeight="1">
      <c r="A91" s="397" t="s">
        <v>578</v>
      </c>
      <c r="B91" s="390" t="s">
        <v>572</v>
      </c>
      <c r="C91" s="395" t="s">
        <v>356</v>
      </c>
      <c r="D91" s="385">
        <v>921</v>
      </c>
      <c r="E91" s="384">
        <v>11</v>
      </c>
    </row>
    <row r="92" spans="1:6" ht="25.5" customHeight="1">
      <c r="A92" s="397"/>
      <c r="B92" s="392" t="s">
        <v>524</v>
      </c>
      <c r="C92" s="396" t="s">
        <v>525</v>
      </c>
      <c r="D92" s="394">
        <v>896</v>
      </c>
      <c r="E92" s="388">
        <v>12</v>
      </c>
      <c r="F92" s="389"/>
    </row>
    <row r="93" spans="1:5" ht="18.75">
      <c r="A93" s="397"/>
      <c r="B93" s="390"/>
      <c r="C93" s="395"/>
      <c r="D93" s="385"/>
      <c r="E93" s="384"/>
    </row>
    <row r="94" spans="1:5" ht="25.5" customHeight="1">
      <c r="A94" s="397" t="s">
        <v>576</v>
      </c>
      <c r="B94" s="390" t="s">
        <v>553</v>
      </c>
      <c r="C94" s="395" t="s">
        <v>476</v>
      </c>
      <c r="D94" s="385">
        <v>422</v>
      </c>
      <c r="E94" s="384">
        <v>10</v>
      </c>
    </row>
    <row r="95" spans="1:6" ht="25.5" customHeight="1">
      <c r="A95" s="76"/>
      <c r="B95" s="392" t="s">
        <v>173</v>
      </c>
      <c r="C95" s="396" t="s">
        <v>126</v>
      </c>
      <c r="D95" s="394">
        <v>435</v>
      </c>
      <c r="E95" s="388">
        <v>9</v>
      </c>
      <c r="F95" s="389"/>
    </row>
    <row r="115" ht="18">
      <c r="B115" s="175" t="s">
        <v>571</v>
      </c>
    </row>
    <row r="117" spans="1:5" s="395" customFormat="1" ht="25.5" customHeight="1">
      <c r="A117" s="397" t="s">
        <v>580</v>
      </c>
      <c r="B117" s="390" t="s">
        <v>479</v>
      </c>
      <c r="C117" s="395" t="s">
        <v>15</v>
      </c>
      <c r="D117" s="385">
        <v>444</v>
      </c>
      <c r="E117" s="384">
        <v>12</v>
      </c>
    </row>
    <row r="118" spans="1:6" s="395" customFormat="1" ht="25.5" customHeight="1">
      <c r="A118" s="397"/>
      <c r="B118" s="392" t="s">
        <v>137</v>
      </c>
      <c r="C118" s="396" t="s">
        <v>136</v>
      </c>
      <c r="D118" s="394">
        <v>430</v>
      </c>
      <c r="E118" s="388">
        <v>11</v>
      </c>
      <c r="F118" s="396"/>
    </row>
    <row r="119" spans="1:5" ht="18.75">
      <c r="A119" s="397"/>
      <c r="B119" s="382"/>
      <c r="D119" s="383"/>
      <c r="E119" s="381"/>
    </row>
    <row r="120" spans="1:5" s="395" customFormat="1" ht="25.5" customHeight="1">
      <c r="A120" s="397" t="s">
        <v>577</v>
      </c>
      <c r="B120" s="390" t="s">
        <v>515</v>
      </c>
      <c r="C120" s="395" t="s">
        <v>584</v>
      </c>
      <c r="D120" s="385">
        <v>892</v>
      </c>
      <c r="E120" s="384">
        <v>9</v>
      </c>
    </row>
    <row r="121" spans="1:6" s="395" customFormat="1" ht="25.5" customHeight="1">
      <c r="A121" s="397"/>
      <c r="B121" s="392" t="s">
        <v>511</v>
      </c>
      <c r="C121" s="396" t="s">
        <v>512</v>
      </c>
      <c r="D121" s="394">
        <v>899</v>
      </c>
      <c r="E121" s="388">
        <v>10</v>
      </c>
      <c r="F121" s="396"/>
    </row>
    <row r="122" spans="1:5" ht="18.75">
      <c r="A122" s="397"/>
      <c r="B122" s="382"/>
      <c r="D122" s="383"/>
      <c r="E122" s="381"/>
    </row>
    <row r="123" spans="1:5" s="395" customFormat="1" ht="25.5" customHeight="1">
      <c r="A123" s="397" t="s">
        <v>578</v>
      </c>
      <c r="B123" s="390" t="s">
        <v>538</v>
      </c>
      <c r="C123" s="395" t="s">
        <v>310</v>
      </c>
      <c r="D123" s="385">
        <v>907</v>
      </c>
      <c r="E123" s="384">
        <v>9</v>
      </c>
    </row>
    <row r="124" spans="1:6" s="395" customFormat="1" ht="25.5" customHeight="1">
      <c r="A124" s="397"/>
      <c r="B124" s="392" t="s">
        <v>535</v>
      </c>
      <c r="C124" s="396" t="s">
        <v>536</v>
      </c>
      <c r="D124" s="394">
        <v>908</v>
      </c>
      <c r="E124" s="388">
        <v>10</v>
      </c>
      <c r="F124" s="396"/>
    </row>
    <row r="125" spans="1:5" ht="18.75">
      <c r="A125" s="397"/>
      <c r="B125" s="382"/>
      <c r="D125" s="383"/>
      <c r="E125" s="381"/>
    </row>
    <row r="126" spans="1:5" s="395" customFormat="1" ht="25.5" customHeight="1">
      <c r="A126" s="397" t="s">
        <v>580</v>
      </c>
      <c r="B126" s="390" t="s">
        <v>490</v>
      </c>
      <c r="C126" s="395" t="s">
        <v>491</v>
      </c>
      <c r="D126" s="385">
        <v>433</v>
      </c>
      <c r="E126" s="384">
        <v>12</v>
      </c>
    </row>
    <row r="127" spans="1:6" s="395" customFormat="1" ht="25.5" customHeight="1">
      <c r="A127" s="397"/>
      <c r="B127" s="392" t="s">
        <v>484</v>
      </c>
      <c r="C127" s="396" t="s">
        <v>459</v>
      </c>
      <c r="D127" s="394">
        <v>434</v>
      </c>
      <c r="E127" s="388">
        <v>11</v>
      </c>
      <c r="F127" s="396"/>
    </row>
    <row r="128" spans="1:5" ht="18.75">
      <c r="A128" s="397"/>
      <c r="B128" s="382"/>
      <c r="D128" s="383"/>
      <c r="E128" s="381"/>
    </row>
    <row r="129" spans="1:5" s="395" customFormat="1" ht="25.5" customHeight="1">
      <c r="A129" s="397" t="s">
        <v>577</v>
      </c>
      <c r="B129" s="390" t="s">
        <v>549</v>
      </c>
      <c r="C129" s="395" t="s">
        <v>154</v>
      </c>
      <c r="D129" s="385">
        <v>920</v>
      </c>
      <c r="E129" s="384">
        <v>9</v>
      </c>
    </row>
    <row r="130" spans="1:6" s="395" customFormat="1" ht="25.5" customHeight="1">
      <c r="A130" s="397"/>
      <c r="B130" s="392" t="s">
        <v>499</v>
      </c>
      <c r="C130" s="396" t="s">
        <v>136</v>
      </c>
      <c r="D130" s="394">
        <v>931</v>
      </c>
      <c r="E130" s="388">
        <v>10</v>
      </c>
      <c r="F130" s="396"/>
    </row>
    <row r="131" spans="1:5" ht="18.75">
      <c r="A131" s="397"/>
      <c r="B131" s="382"/>
      <c r="D131" s="383"/>
      <c r="E131" s="381"/>
    </row>
    <row r="132" spans="1:5" s="395" customFormat="1" ht="25.5" customHeight="1">
      <c r="A132" s="397" t="s">
        <v>578</v>
      </c>
      <c r="B132" s="390" t="s">
        <v>146</v>
      </c>
      <c r="C132" s="395" t="s">
        <v>147</v>
      </c>
      <c r="D132" s="385">
        <v>936</v>
      </c>
      <c r="E132" s="384">
        <v>9</v>
      </c>
    </row>
    <row r="133" spans="1:6" s="395" customFormat="1" ht="25.5" customHeight="1">
      <c r="A133" s="397"/>
      <c r="B133" s="392" t="s">
        <v>152</v>
      </c>
      <c r="C133" s="396" t="s">
        <v>151</v>
      </c>
      <c r="D133" s="394">
        <v>944</v>
      </c>
      <c r="E133" s="388">
        <v>10</v>
      </c>
      <c r="F133" s="396"/>
    </row>
    <row r="134" spans="1:5" ht="18.75">
      <c r="A134" s="397"/>
      <c r="B134" s="382"/>
      <c r="D134" s="383"/>
      <c r="E134" s="381"/>
    </row>
    <row r="135" spans="1:5" s="395" customFormat="1" ht="25.5" customHeight="1">
      <c r="A135" s="397" t="s">
        <v>580</v>
      </c>
      <c r="B135" s="390" t="s">
        <v>492</v>
      </c>
      <c r="C135" s="395" t="s">
        <v>493</v>
      </c>
      <c r="D135" s="385">
        <v>435</v>
      </c>
      <c r="E135" s="384">
        <v>12</v>
      </c>
    </row>
    <row r="136" spans="1:6" s="395" customFormat="1" ht="25.5" customHeight="1">
      <c r="A136" s="397"/>
      <c r="B136" s="392" t="s">
        <v>485</v>
      </c>
      <c r="C136" s="396" t="s">
        <v>459</v>
      </c>
      <c r="D136" s="394">
        <v>425</v>
      </c>
      <c r="E136" s="388">
        <v>11</v>
      </c>
      <c r="F136" s="396"/>
    </row>
  </sheetData>
  <sheetProtection/>
  <printOptions/>
  <pageMargins left="0.7086614173228347" right="0.11811023622047245" top="0.7874015748031497" bottom="0.7874015748031497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E28" sqref="E28"/>
    </sheetView>
  </sheetViews>
  <sheetFormatPr defaultColWidth="11.421875" defaultRowHeight="12.75"/>
  <cols>
    <col min="1" max="1" width="2.7109375" style="6" customWidth="1"/>
    <col min="2" max="2" width="27.8515625" style="5" customWidth="1"/>
    <col min="3" max="3" width="19.8515625" style="5" customWidth="1"/>
    <col min="4" max="4" width="4.57421875" style="6" customWidth="1"/>
    <col min="5" max="7" width="5.8515625" style="6" customWidth="1"/>
    <col min="8" max="9" width="3.8515625" style="6" customWidth="1"/>
    <col min="10" max="10" width="0.9921875" style="6" customWidth="1"/>
    <col min="11" max="13" width="5.8515625" style="6" customWidth="1"/>
    <col min="14" max="14" width="3.8515625" style="6" customWidth="1"/>
    <col min="15" max="15" width="0.9921875" style="6" customWidth="1"/>
    <col min="16" max="18" width="8.421875" style="6" customWidth="1"/>
    <col min="19" max="19" width="4.57421875" style="6" customWidth="1"/>
    <col min="20" max="20" width="4.7109375" style="6" customWidth="1"/>
    <col min="21" max="21" width="4.28125" style="5" customWidth="1"/>
    <col min="22" max="22" width="11.421875" style="5" hidden="1" customWidth="1"/>
    <col min="23" max="23" width="4.421875" style="5" hidden="1" customWidth="1"/>
    <col min="24" max="24" width="11.421875" style="5" hidden="1" customWidth="1"/>
    <col min="25" max="25" width="4.28125" style="5" hidden="1" customWidth="1"/>
    <col min="26" max="16384" width="11.421875" style="5" customWidth="1"/>
  </cols>
  <sheetData>
    <row r="1" spans="1:21" ht="24" customHeight="1">
      <c r="A1" s="1" t="s">
        <v>213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</row>
    <row r="2" ht="6.75" customHeight="1"/>
    <row r="3" spans="1:14" s="8" customFormat="1" ht="15.75" customHeight="1">
      <c r="A3" s="7" t="s">
        <v>197</v>
      </c>
      <c r="D3" s="9" t="s">
        <v>196</v>
      </c>
      <c r="E3" s="9"/>
      <c r="F3" s="9"/>
      <c r="G3" s="9"/>
      <c r="H3" s="9"/>
      <c r="I3" s="9"/>
      <c r="J3" s="9"/>
      <c r="K3" s="7" t="s">
        <v>0</v>
      </c>
      <c r="L3" s="9"/>
      <c r="M3" s="9"/>
      <c r="N3" s="9"/>
    </row>
    <row r="4" ht="6.75" customHeight="1"/>
    <row r="5" spans="1:20" s="8" customFormat="1" ht="18.75" customHeight="1">
      <c r="A5" s="10" t="s">
        <v>209</v>
      </c>
      <c r="B5" s="174"/>
      <c r="C5" s="12"/>
      <c r="D5" s="13" t="s">
        <v>1</v>
      </c>
      <c r="E5" s="14"/>
      <c r="F5" s="14"/>
      <c r="G5" s="14"/>
      <c r="H5" s="14"/>
      <c r="I5" s="15"/>
      <c r="J5" s="16"/>
      <c r="K5" s="13" t="s">
        <v>210</v>
      </c>
      <c r="L5" s="14"/>
      <c r="M5" s="14"/>
      <c r="N5" s="17"/>
      <c r="O5" s="18"/>
      <c r="P5" s="13" t="s">
        <v>2</v>
      </c>
      <c r="Q5" s="14"/>
      <c r="R5" s="14"/>
      <c r="S5" s="14"/>
      <c r="T5" s="17"/>
    </row>
    <row r="6" spans="1:25" s="27" customFormat="1" ht="18.75" customHeight="1">
      <c r="A6" s="19" t="s">
        <v>3</v>
      </c>
      <c r="B6" s="20" t="s">
        <v>4</v>
      </c>
      <c r="C6" s="21" t="s">
        <v>5</v>
      </c>
      <c r="D6" s="22" t="s">
        <v>6</v>
      </c>
      <c r="E6" s="23" t="s">
        <v>7</v>
      </c>
      <c r="F6" s="23" t="s">
        <v>8</v>
      </c>
      <c r="G6" s="23" t="s">
        <v>9</v>
      </c>
      <c r="H6" s="23" t="s">
        <v>10</v>
      </c>
      <c r="I6" s="24" t="s">
        <v>11</v>
      </c>
      <c r="J6" s="25"/>
      <c r="K6" s="23" t="s">
        <v>7</v>
      </c>
      <c r="L6" s="23" t="s">
        <v>8</v>
      </c>
      <c r="M6" s="23" t="s">
        <v>9</v>
      </c>
      <c r="N6" s="24" t="s">
        <v>10</v>
      </c>
      <c r="O6" s="25"/>
      <c r="P6" s="26" t="s">
        <v>7</v>
      </c>
      <c r="Q6" s="23" t="s">
        <v>12</v>
      </c>
      <c r="R6" s="23" t="s">
        <v>13</v>
      </c>
      <c r="S6" s="23" t="s">
        <v>10</v>
      </c>
      <c r="T6" s="24" t="s">
        <v>14</v>
      </c>
      <c r="V6" s="515" t="s">
        <v>77</v>
      </c>
      <c r="W6" s="516"/>
      <c r="X6" s="516"/>
      <c r="Y6" s="516"/>
    </row>
    <row r="7" spans="1:25" s="8" customFormat="1" ht="18.75" customHeight="1">
      <c r="A7" s="28">
        <v>1</v>
      </c>
      <c r="B7" s="29" t="s">
        <v>146</v>
      </c>
      <c r="C7" s="30" t="s">
        <v>147</v>
      </c>
      <c r="D7" s="159"/>
      <c r="E7" s="31">
        <v>596</v>
      </c>
      <c r="F7" s="32">
        <v>340</v>
      </c>
      <c r="G7" s="42">
        <f aca="true" t="shared" si="0" ref="G7:G16">IF(SUM(E7,F7)&gt;0,SUM(E7,F7),"")</f>
        <v>936</v>
      </c>
      <c r="H7" s="34">
        <v>2</v>
      </c>
      <c r="I7" s="35">
        <f aca="true" t="shared" si="1" ref="I7:I16">IF(W7&gt;0,W7,"")</f>
        <v>2</v>
      </c>
      <c r="J7" s="43"/>
      <c r="K7" s="32">
        <v>630</v>
      </c>
      <c r="L7" s="32">
        <v>319</v>
      </c>
      <c r="M7" s="42">
        <f aca="true" t="shared" si="2" ref="M7:M16">IF(SUM(K7,L7)&gt;0,SUM(K7,L7),"")</f>
        <v>949</v>
      </c>
      <c r="N7" s="34">
        <v>5</v>
      </c>
      <c r="O7" s="43"/>
      <c r="P7" s="62">
        <f aca="true" t="shared" si="3" ref="P7:P16">IF(AND(ISNUMBER(E7),ISNUMBER(K7)),SUM(E7,K7),"")</f>
        <v>1226</v>
      </c>
      <c r="Q7" s="63">
        <f aca="true" t="shared" si="4" ref="Q7:Q16">IF(AND(ISNUMBER(F7),ISNUMBER(L7)),SUM(F7,L7),"")</f>
        <v>659</v>
      </c>
      <c r="R7" s="152">
        <f aca="true" t="shared" si="5" ref="R7:R16">IF(AND(ISNUMBER(G7),ISNUMBER(M7)),SUM(G7,M7),"")</f>
        <v>1885</v>
      </c>
      <c r="S7" s="37">
        <f aca="true" t="shared" si="6" ref="S7:S16">IF(AND(ISNUMBER(H7),ISNUMBER(N7)),SUM(H7,N7),"")</f>
        <v>7</v>
      </c>
      <c r="T7" s="38">
        <f aca="true" t="shared" si="7" ref="T7:T16">IF(Y7&gt;0,Y7,"")</f>
        <v>1</v>
      </c>
      <c r="U7" s="413"/>
      <c r="V7" s="85">
        <f aca="true" t="shared" si="8" ref="V7:V30">IF(SUM(G7)&gt;0,100000*G7+1000*F7-H7,"")</f>
        <v>93939998</v>
      </c>
      <c r="W7" s="85">
        <f aca="true" t="shared" si="9" ref="W7:W30">IF(SUM(G7)&gt;0,RANK(V7,$V$7:$V$30,0),"")</f>
        <v>2</v>
      </c>
      <c r="X7" s="85">
        <f aca="true" t="shared" si="10" ref="X7:X30">IF(AND(SUM(Q7)&gt;0,ISNUMBER(S7)),100000*R7+1000*Q7-S7,"")</f>
        <v>189158993</v>
      </c>
      <c r="Y7" s="85">
        <f aca="true" t="shared" si="11" ref="Y7:Y30">IF(AND(SUM(Q7)&gt;0,ISNUMBER(S7)),RANK(X7,$X$7:$X$30,0),"")</f>
        <v>1</v>
      </c>
    </row>
    <row r="8" spans="1:25" ht="18.75" customHeight="1">
      <c r="A8" s="39">
        <v>2</v>
      </c>
      <c r="B8" s="40" t="s">
        <v>572</v>
      </c>
      <c r="C8" s="41" t="s">
        <v>356</v>
      </c>
      <c r="D8" s="159">
        <v>0.625</v>
      </c>
      <c r="E8" s="31">
        <v>573</v>
      </c>
      <c r="F8" s="32">
        <v>348</v>
      </c>
      <c r="G8" s="42">
        <f t="shared" si="0"/>
        <v>921</v>
      </c>
      <c r="H8" s="34">
        <v>1</v>
      </c>
      <c r="I8" s="35">
        <f t="shared" si="1"/>
        <v>4</v>
      </c>
      <c r="J8" s="43"/>
      <c r="K8" s="32">
        <v>606</v>
      </c>
      <c r="L8" s="32">
        <v>301</v>
      </c>
      <c r="M8" s="42">
        <f t="shared" si="2"/>
        <v>907</v>
      </c>
      <c r="N8" s="34">
        <v>2</v>
      </c>
      <c r="O8" s="43"/>
      <c r="P8" s="153">
        <f t="shared" si="3"/>
        <v>1179</v>
      </c>
      <c r="Q8" s="63">
        <f t="shared" si="4"/>
        <v>649</v>
      </c>
      <c r="R8" s="152">
        <f t="shared" si="5"/>
        <v>1828</v>
      </c>
      <c r="S8" s="37">
        <f t="shared" si="6"/>
        <v>3</v>
      </c>
      <c r="T8" s="38">
        <f t="shared" si="7"/>
        <v>2</v>
      </c>
      <c r="U8" s="413"/>
      <c r="V8" s="85">
        <f t="shared" si="8"/>
        <v>92447999</v>
      </c>
      <c r="W8" s="85">
        <f t="shared" si="9"/>
        <v>4</v>
      </c>
      <c r="X8" s="85">
        <f t="shared" si="10"/>
        <v>183448997</v>
      </c>
      <c r="Y8" s="85">
        <f t="shared" si="11"/>
        <v>2</v>
      </c>
    </row>
    <row r="9" spans="1:25" ht="18.75" customHeight="1">
      <c r="A9" s="45">
        <v>3</v>
      </c>
      <c r="B9" s="40" t="s">
        <v>152</v>
      </c>
      <c r="C9" s="41" t="s">
        <v>151</v>
      </c>
      <c r="D9" s="159"/>
      <c r="E9" s="31">
        <v>621</v>
      </c>
      <c r="F9" s="32">
        <v>323</v>
      </c>
      <c r="G9" s="42">
        <f t="shared" si="0"/>
        <v>944</v>
      </c>
      <c r="H9" s="34">
        <v>3</v>
      </c>
      <c r="I9" s="35">
        <f t="shared" si="1"/>
        <v>1</v>
      </c>
      <c r="J9" s="43"/>
      <c r="K9" s="32">
        <v>608</v>
      </c>
      <c r="L9" s="32">
        <v>274</v>
      </c>
      <c r="M9" s="42">
        <f t="shared" si="2"/>
        <v>882</v>
      </c>
      <c r="N9" s="34">
        <v>6</v>
      </c>
      <c r="O9" s="43"/>
      <c r="P9" s="153">
        <f t="shared" si="3"/>
        <v>1229</v>
      </c>
      <c r="Q9" s="63">
        <f t="shared" si="4"/>
        <v>597</v>
      </c>
      <c r="R9" s="152">
        <f t="shared" si="5"/>
        <v>1826</v>
      </c>
      <c r="S9" s="37">
        <f t="shared" si="6"/>
        <v>9</v>
      </c>
      <c r="T9" s="38">
        <f t="shared" si="7"/>
        <v>3</v>
      </c>
      <c r="V9" s="85">
        <f t="shared" si="8"/>
        <v>94722997</v>
      </c>
      <c r="W9" s="85">
        <f t="shared" si="9"/>
        <v>1</v>
      </c>
      <c r="X9" s="85">
        <f t="shared" si="10"/>
        <v>183196991</v>
      </c>
      <c r="Y9" s="85">
        <f t="shared" si="11"/>
        <v>3</v>
      </c>
    </row>
    <row r="10" spans="1:25" ht="18.75" customHeight="1">
      <c r="A10" s="39">
        <v>4</v>
      </c>
      <c r="B10" s="40" t="s">
        <v>540</v>
      </c>
      <c r="C10" s="46" t="s">
        <v>264</v>
      </c>
      <c r="D10" s="159"/>
      <c r="E10" s="31">
        <v>586</v>
      </c>
      <c r="F10" s="32">
        <v>318</v>
      </c>
      <c r="G10" s="42">
        <f t="shared" si="0"/>
        <v>904</v>
      </c>
      <c r="H10" s="34">
        <v>5</v>
      </c>
      <c r="I10" s="35">
        <f t="shared" si="1"/>
        <v>7</v>
      </c>
      <c r="J10" s="43"/>
      <c r="K10" s="32">
        <v>593</v>
      </c>
      <c r="L10" s="32">
        <v>311</v>
      </c>
      <c r="M10" s="42">
        <f t="shared" si="2"/>
        <v>904</v>
      </c>
      <c r="N10" s="34">
        <v>1</v>
      </c>
      <c r="O10" s="43"/>
      <c r="P10" s="153">
        <f t="shared" si="3"/>
        <v>1179</v>
      </c>
      <c r="Q10" s="63">
        <f t="shared" si="4"/>
        <v>629</v>
      </c>
      <c r="R10" s="152">
        <f t="shared" si="5"/>
        <v>1808</v>
      </c>
      <c r="S10" s="37">
        <f t="shared" si="6"/>
        <v>6</v>
      </c>
      <c r="T10" s="38">
        <f t="shared" si="7"/>
        <v>4</v>
      </c>
      <c r="V10" s="85">
        <f t="shared" si="8"/>
        <v>90717995</v>
      </c>
      <c r="W10" s="85">
        <f t="shared" si="9"/>
        <v>7</v>
      </c>
      <c r="X10" s="85">
        <f t="shared" si="10"/>
        <v>181428994</v>
      </c>
      <c r="Y10" s="85">
        <f t="shared" si="11"/>
        <v>4</v>
      </c>
    </row>
    <row r="11" spans="1:25" ht="18.75" customHeight="1">
      <c r="A11" s="45">
        <v>5</v>
      </c>
      <c r="B11" s="40" t="s">
        <v>535</v>
      </c>
      <c r="C11" s="46" t="s">
        <v>536</v>
      </c>
      <c r="D11" s="159"/>
      <c r="E11" s="31">
        <v>590</v>
      </c>
      <c r="F11" s="32">
        <v>318</v>
      </c>
      <c r="G11" s="42">
        <f t="shared" si="0"/>
        <v>908</v>
      </c>
      <c r="H11" s="34">
        <v>2</v>
      </c>
      <c r="I11" s="35">
        <f t="shared" si="1"/>
        <v>5</v>
      </c>
      <c r="J11" s="43"/>
      <c r="K11" s="32">
        <v>623</v>
      </c>
      <c r="L11" s="32">
        <v>254</v>
      </c>
      <c r="M11" s="42">
        <f t="shared" si="2"/>
        <v>877</v>
      </c>
      <c r="N11" s="34">
        <v>6</v>
      </c>
      <c r="O11" s="43"/>
      <c r="P11" s="153">
        <f t="shared" si="3"/>
        <v>1213</v>
      </c>
      <c r="Q11" s="63">
        <f t="shared" si="4"/>
        <v>572</v>
      </c>
      <c r="R11" s="152">
        <f t="shared" si="5"/>
        <v>1785</v>
      </c>
      <c r="S11" s="37">
        <f t="shared" si="6"/>
        <v>8</v>
      </c>
      <c r="T11" s="38">
        <f t="shared" si="7"/>
        <v>5</v>
      </c>
      <c r="V11" s="85">
        <f t="shared" si="8"/>
        <v>91117998</v>
      </c>
      <c r="W11" s="85">
        <f t="shared" si="9"/>
        <v>5</v>
      </c>
      <c r="X11" s="85">
        <f t="shared" si="10"/>
        <v>179071992</v>
      </c>
      <c r="Y11" s="85">
        <f t="shared" si="11"/>
        <v>5</v>
      </c>
    </row>
    <row r="12" spans="1:25" ht="18.75" customHeight="1">
      <c r="A12" s="39">
        <v>6</v>
      </c>
      <c r="B12" s="40" t="s">
        <v>538</v>
      </c>
      <c r="C12" s="46" t="s">
        <v>310</v>
      </c>
      <c r="D12" s="159"/>
      <c r="E12" s="31">
        <v>605</v>
      </c>
      <c r="F12" s="32">
        <v>302</v>
      </c>
      <c r="G12" s="33">
        <f t="shared" si="0"/>
        <v>907</v>
      </c>
      <c r="H12" s="34">
        <v>5</v>
      </c>
      <c r="I12" s="35">
        <f t="shared" si="1"/>
        <v>6</v>
      </c>
      <c r="J12" s="43"/>
      <c r="K12" s="32">
        <v>618</v>
      </c>
      <c r="L12" s="32">
        <v>254</v>
      </c>
      <c r="M12" s="42">
        <f t="shared" si="2"/>
        <v>872</v>
      </c>
      <c r="N12" s="34">
        <v>7</v>
      </c>
      <c r="O12" s="43"/>
      <c r="P12" s="153">
        <f t="shared" si="3"/>
        <v>1223</v>
      </c>
      <c r="Q12" s="63">
        <f t="shared" si="4"/>
        <v>556</v>
      </c>
      <c r="R12" s="152">
        <f t="shared" si="5"/>
        <v>1779</v>
      </c>
      <c r="S12" s="37">
        <f t="shared" si="6"/>
        <v>12</v>
      </c>
      <c r="T12" s="38">
        <f t="shared" si="7"/>
        <v>6</v>
      </c>
      <c r="V12" s="85">
        <f t="shared" si="8"/>
        <v>91001995</v>
      </c>
      <c r="W12" s="85">
        <f t="shared" si="9"/>
        <v>6</v>
      </c>
      <c r="X12" s="85">
        <f t="shared" si="10"/>
        <v>178455988</v>
      </c>
      <c r="Y12" s="85">
        <f t="shared" si="11"/>
        <v>6</v>
      </c>
    </row>
    <row r="13" spans="1:25" ht="18.75" customHeight="1">
      <c r="A13" s="45">
        <v>7</v>
      </c>
      <c r="B13" s="40" t="s">
        <v>532</v>
      </c>
      <c r="C13" s="46" t="s">
        <v>531</v>
      </c>
      <c r="D13" s="160"/>
      <c r="E13" s="31">
        <v>563</v>
      </c>
      <c r="F13" s="32">
        <v>328</v>
      </c>
      <c r="G13" s="42">
        <f t="shared" si="0"/>
        <v>891</v>
      </c>
      <c r="H13" s="34">
        <v>0</v>
      </c>
      <c r="I13" s="35">
        <f t="shared" si="1"/>
        <v>10</v>
      </c>
      <c r="J13" s="43"/>
      <c r="K13" s="32">
        <v>594</v>
      </c>
      <c r="L13" s="32">
        <v>286</v>
      </c>
      <c r="M13" s="42">
        <f t="shared" si="2"/>
        <v>880</v>
      </c>
      <c r="N13" s="34">
        <v>8</v>
      </c>
      <c r="O13" s="43"/>
      <c r="P13" s="153">
        <f t="shared" si="3"/>
        <v>1157</v>
      </c>
      <c r="Q13" s="63">
        <f t="shared" si="4"/>
        <v>614</v>
      </c>
      <c r="R13" s="152">
        <f t="shared" si="5"/>
        <v>1771</v>
      </c>
      <c r="S13" s="37">
        <f t="shared" si="6"/>
        <v>8</v>
      </c>
      <c r="T13" s="38">
        <f t="shared" si="7"/>
        <v>7</v>
      </c>
      <c r="V13" s="85">
        <f t="shared" si="8"/>
        <v>89428000</v>
      </c>
      <c r="W13" s="85">
        <f t="shared" si="9"/>
        <v>10</v>
      </c>
      <c r="X13" s="85">
        <f t="shared" si="10"/>
        <v>177713992</v>
      </c>
      <c r="Y13" s="85">
        <f t="shared" si="11"/>
        <v>7</v>
      </c>
    </row>
    <row r="14" spans="1:25" ht="18.75" customHeight="1">
      <c r="A14" s="39">
        <v>8</v>
      </c>
      <c r="B14" s="40" t="s">
        <v>524</v>
      </c>
      <c r="C14" s="46" t="s">
        <v>525</v>
      </c>
      <c r="D14" s="159">
        <v>0.4375</v>
      </c>
      <c r="E14" s="31">
        <v>605</v>
      </c>
      <c r="F14" s="32">
        <v>291</v>
      </c>
      <c r="G14" s="42">
        <f t="shared" si="0"/>
        <v>896</v>
      </c>
      <c r="H14" s="34">
        <v>13</v>
      </c>
      <c r="I14" s="35">
        <f t="shared" si="1"/>
        <v>9</v>
      </c>
      <c r="J14" s="43"/>
      <c r="K14" s="32">
        <v>593</v>
      </c>
      <c r="L14" s="32">
        <v>263</v>
      </c>
      <c r="M14" s="42">
        <f t="shared" si="2"/>
        <v>856</v>
      </c>
      <c r="N14" s="34">
        <v>9</v>
      </c>
      <c r="O14" s="43"/>
      <c r="P14" s="153">
        <f t="shared" si="3"/>
        <v>1198</v>
      </c>
      <c r="Q14" s="63">
        <f t="shared" si="4"/>
        <v>554</v>
      </c>
      <c r="R14" s="152">
        <f t="shared" si="5"/>
        <v>1752</v>
      </c>
      <c r="S14" s="37">
        <f t="shared" si="6"/>
        <v>22</v>
      </c>
      <c r="T14" s="38">
        <f t="shared" si="7"/>
        <v>8</v>
      </c>
      <c r="V14" s="85">
        <f t="shared" si="8"/>
        <v>89890987</v>
      </c>
      <c r="W14" s="85">
        <f t="shared" si="9"/>
        <v>9</v>
      </c>
      <c r="X14" s="85">
        <f t="shared" si="10"/>
        <v>175753978</v>
      </c>
      <c r="Y14" s="85">
        <f t="shared" si="11"/>
        <v>8</v>
      </c>
    </row>
    <row r="15" spans="1:25" ht="18.75" customHeight="1">
      <c r="A15" s="45">
        <v>9</v>
      </c>
      <c r="B15" s="40" t="s">
        <v>522</v>
      </c>
      <c r="C15" s="46" t="s">
        <v>523</v>
      </c>
      <c r="D15" s="159"/>
      <c r="E15" s="31">
        <v>598</v>
      </c>
      <c r="F15" s="32">
        <v>326</v>
      </c>
      <c r="G15" s="42">
        <f t="shared" si="0"/>
        <v>924</v>
      </c>
      <c r="H15" s="34">
        <v>2</v>
      </c>
      <c r="I15" s="35">
        <f t="shared" si="1"/>
        <v>3</v>
      </c>
      <c r="J15" s="43"/>
      <c r="K15" s="224" t="s">
        <v>343</v>
      </c>
      <c r="L15" s="32"/>
      <c r="M15" s="42">
        <f t="shared" si="2"/>
      </c>
      <c r="N15" s="34"/>
      <c r="O15" s="43"/>
      <c r="P15" s="153">
        <f t="shared" si="3"/>
      </c>
      <c r="Q15" s="63">
        <f t="shared" si="4"/>
      </c>
      <c r="R15" s="152">
        <f t="shared" si="5"/>
      </c>
      <c r="S15" s="37">
        <f t="shared" si="6"/>
      </c>
      <c r="T15" s="38">
        <f t="shared" si="7"/>
      </c>
      <c r="V15" s="85">
        <f t="shared" si="8"/>
        <v>92725998</v>
      </c>
      <c r="W15" s="85">
        <f t="shared" si="9"/>
        <v>3</v>
      </c>
      <c r="X15" s="85">
        <f t="shared" si="10"/>
      </c>
      <c r="Y15" s="85">
        <f t="shared" si="11"/>
      </c>
    </row>
    <row r="16" spans="1:25" ht="18.75" customHeight="1">
      <c r="A16" s="39">
        <v>10</v>
      </c>
      <c r="B16" s="40" t="s">
        <v>521</v>
      </c>
      <c r="C16" s="46" t="s">
        <v>491</v>
      </c>
      <c r="D16" s="159"/>
      <c r="E16" s="31">
        <v>593</v>
      </c>
      <c r="F16" s="32">
        <v>303</v>
      </c>
      <c r="G16" s="33">
        <f t="shared" si="0"/>
        <v>896</v>
      </c>
      <c r="H16" s="34">
        <v>1</v>
      </c>
      <c r="I16" s="35">
        <f t="shared" si="1"/>
        <v>8</v>
      </c>
      <c r="J16" s="43"/>
      <c r="K16" s="224" t="s">
        <v>343</v>
      </c>
      <c r="L16" s="32"/>
      <c r="M16" s="42">
        <f t="shared" si="2"/>
      </c>
      <c r="N16" s="34"/>
      <c r="O16" s="43"/>
      <c r="P16" s="153">
        <f t="shared" si="3"/>
      </c>
      <c r="Q16" s="63">
        <f t="shared" si="4"/>
      </c>
      <c r="R16" s="152">
        <f t="shared" si="5"/>
      </c>
      <c r="S16" s="37">
        <f t="shared" si="6"/>
      </c>
      <c r="T16" s="38">
        <f t="shared" si="7"/>
      </c>
      <c r="V16" s="85">
        <f t="shared" si="8"/>
        <v>89902999</v>
      </c>
      <c r="W16" s="85">
        <f t="shared" si="9"/>
        <v>8</v>
      </c>
      <c r="X16" s="85">
        <f t="shared" si="10"/>
      </c>
      <c r="Y16" s="85">
        <f t="shared" si="11"/>
      </c>
    </row>
    <row r="17" spans="1:25" ht="18.75" customHeight="1">
      <c r="A17" s="45">
        <v>11</v>
      </c>
      <c r="B17" s="50" t="s">
        <v>542</v>
      </c>
      <c r="C17" s="46" t="s">
        <v>543</v>
      </c>
      <c r="D17" s="159"/>
      <c r="E17" s="31">
        <v>589</v>
      </c>
      <c r="F17" s="32">
        <v>295</v>
      </c>
      <c r="G17" s="42">
        <f aca="true" t="shared" si="12" ref="G17:G30">IF(SUM(E17,F17)&gt;0,SUM(E17,F17),"")</f>
        <v>884</v>
      </c>
      <c r="H17" s="34">
        <v>7</v>
      </c>
      <c r="I17" s="35">
        <f aca="true" t="shared" si="13" ref="I17:I30">IF(W17&gt;0,W17,"")</f>
        <v>11</v>
      </c>
      <c r="J17" s="43"/>
      <c r="K17" s="32"/>
      <c r="L17" s="32"/>
      <c r="M17" s="42">
        <f aca="true" t="shared" si="14" ref="M17:M30">IF(SUM(K17,L17)&gt;0,SUM(K17,L17),"")</f>
      </c>
      <c r="N17" s="34"/>
      <c r="O17" s="43"/>
      <c r="P17" s="153">
        <f aca="true" t="shared" si="15" ref="P17:P30">IF(AND(ISNUMBER(E17),ISNUMBER(K17)),SUM(E17,K17),"")</f>
      </c>
      <c r="Q17" s="63">
        <f aca="true" t="shared" si="16" ref="Q17:Q30">IF(AND(ISNUMBER(F17),ISNUMBER(L17)),SUM(F17,L17),"")</f>
      </c>
      <c r="R17" s="152">
        <f aca="true" t="shared" si="17" ref="R17:R30">IF(AND(ISNUMBER(G17),ISNUMBER(M17)),SUM(G17,M17),"")</f>
      </c>
      <c r="S17" s="37">
        <f aca="true" t="shared" si="18" ref="S17:S30">IF(AND(ISNUMBER(H17),ISNUMBER(N17)),SUM(H17,N17),"")</f>
      </c>
      <c r="T17" s="38">
        <f aca="true" t="shared" si="19" ref="T17:T30">IF(Y17&gt;0,Y17,"")</f>
      </c>
      <c r="V17" s="85">
        <f t="shared" si="8"/>
        <v>88694993</v>
      </c>
      <c r="W17" s="85">
        <f t="shared" si="9"/>
        <v>11</v>
      </c>
      <c r="X17" s="85">
        <f t="shared" si="10"/>
      </c>
      <c r="Y17" s="85">
        <f t="shared" si="11"/>
      </c>
    </row>
    <row r="18" spans="1:25" ht="18.75" customHeight="1">
      <c r="A18" s="39">
        <v>12</v>
      </c>
      <c r="B18" s="163" t="s">
        <v>539</v>
      </c>
      <c r="C18" s="46" t="s">
        <v>360</v>
      </c>
      <c r="D18" s="159"/>
      <c r="E18" s="31">
        <v>575</v>
      </c>
      <c r="F18" s="32">
        <v>308</v>
      </c>
      <c r="G18" s="42">
        <f t="shared" si="12"/>
        <v>883</v>
      </c>
      <c r="H18" s="34">
        <v>2</v>
      </c>
      <c r="I18" s="35">
        <f t="shared" si="13"/>
        <v>12</v>
      </c>
      <c r="J18" s="36"/>
      <c r="K18" s="32"/>
      <c r="L18" s="32"/>
      <c r="M18" s="42">
        <f t="shared" si="14"/>
      </c>
      <c r="N18" s="93"/>
      <c r="O18" s="18"/>
      <c r="P18" s="153">
        <f t="shared" si="15"/>
      </c>
      <c r="Q18" s="63">
        <f t="shared" si="16"/>
      </c>
      <c r="R18" s="152">
        <f t="shared" si="17"/>
      </c>
      <c r="S18" s="37">
        <f t="shared" si="18"/>
      </c>
      <c r="T18" s="38">
        <f t="shared" si="19"/>
      </c>
      <c r="U18" s="8"/>
      <c r="V18" s="85">
        <f t="shared" si="8"/>
        <v>88607998</v>
      </c>
      <c r="W18" s="85">
        <f t="shared" si="9"/>
        <v>12</v>
      </c>
      <c r="X18" s="85">
        <f t="shared" si="10"/>
      </c>
      <c r="Y18" s="85">
        <f t="shared" si="11"/>
      </c>
    </row>
    <row r="19" spans="1:25" ht="18.75" customHeight="1">
      <c r="A19" s="45">
        <v>13</v>
      </c>
      <c r="B19" s="40" t="s">
        <v>547</v>
      </c>
      <c r="C19" s="48" t="s">
        <v>147</v>
      </c>
      <c r="D19" s="159"/>
      <c r="E19" s="31">
        <v>588</v>
      </c>
      <c r="F19" s="32">
        <v>293</v>
      </c>
      <c r="G19" s="42">
        <f t="shared" si="12"/>
        <v>881</v>
      </c>
      <c r="H19" s="34">
        <v>9</v>
      </c>
      <c r="I19" s="35">
        <f t="shared" si="13"/>
        <v>13</v>
      </c>
      <c r="J19" s="43"/>
      <c r="K19" s="32"/>
      <c r="L19" s="32"/>
      <c r="M19" s="42">
        <f t="shared" si="14"/>
      </c>
      <c r="N19" s="34"/>
      <c r="O19" s="43"/>
      <c r="P19" s="153">
        <f t="shared" si="15"/>
      </c>
      <c r="Q19" s="63">
        <f t="shared" si="16"/>
      </c>
      <c r="R19" s="152">
        <f t="shared" si="17"/>
      </c>
      <c r="S19" s="37">
        <f t="shared" si="18"/>
      </c>
      <c r="T19" s="38">
        <f t="shared" si="19"/>
      </c>
      <c r="V19" s="85">
        <f t="shared" si="8"/>
        <v>88392991</v>
      </c>
      <c r="W19" s="85">
        <f t="shared" si="9"/>
        <v>13</v>
      </c>
      <c r="X19" s="85">
        <f t="shared" si="10"/>
      </c>
      <c r="Y19" s="85">
        <f t="shared" si="11"/>
      </c>
    </row>
    <row r="20" spans="1:25" ht="18.75" customHeight="1">
      <c r="A20" s="39">
        <v>14</v>
      </c>
      <c r="B20" s="50" t="s">
        <v>520</v>
      </c>
      <c r="C20" s="46" t="s">
        <v>233</v>
      </c>
      <c r="D20" s="159"/>
      <c r="E20" s="31">
        <v>605</v>
      </c>
      <c r="F20" s="32">
        <v>272</v>
      </c>
      <c r="G20" s="42">
        <f t="shared" si="12"/>
        <v>877</v>
      </c>
      <c r="H20" s="34">
        <v>8</v>
      </c>
      <c r="I20" s="35">
        <f t="shared" si="13"/>
        <v>14</v>
      </c>
      <c r="J20" s="43"/>
      <c r="K20" s="32"/>
      <c r="L20" s="32"/>
      <c r="M20" s="42">
        <f t="shared" si="14"/>
      </c>
      <c r="N20" s="34"/>
      <c r="O20" s="43"/>
      <c r="P20" s="153">
        <f t="shared" si="15"/>
      </c>
      <c r="Q20" s="63">
        <f t="shared" si="16"/>
      </c>
      <c r="R20" s="152">
        <f t="shared" si="17"/>
      </c>
      <c r="S20" s="37">
        <f t="shared" si="18"/>
      </c>
      <c r="T20" s="38">
        <f t="shared" si="19"/>
      </c>
      <c r="V20" s="85">
        <f t="shared" si="8"/>
        <v>87971992</v>
      </c>
      <c r="W20" s="85">
        <f t="shared" si="9"/>
        <v>14</v>
      </c>
      <c r="X20" s="85">
        <f t="shared" si="10"/>
      </c>
      <c r="Y20" s="85">
        <f t="shared" si="11"/>
      </c>
    </row>
    <row r="21" spans="1:25" ht="18.75" customHeight="1">
      <c r="A21" s="45">
        <v>15</v>
      </c>
      <c r="B21" s="50" t="s">
        <v>545</v>
      </c>
      <c r="C21" s="41" t="s">
        <v>546</v>
      </c>
      <c r="D21" s="159">
        <v>0.6875</v>
      </c>
      <c r="E21" s="31">
        <v>588</v>
      </c>
      <c r="F21" s="32">
        <v>282</v>
      </c>
      <c r="G21" s="42">
        <f t="shared" si="12"/>
        <v>870</v>
      </c>
      <c r="H21" s="34">
        <v>3</v>
      </c>
      <c r="I21" s="35">
        <f t="shared" si="13"/>
        <v>15</v>
      </c>
      <c r="J21" s="43"/>
      <c r="K21" s="32"/>
      <c r="L21" s="32"/>
      <c r="M21" s="42">
        <f t="shared" si="14"/>
      </c>
      <c r="N21" s="34"/>
      <c r="O21" s="43"/>
      <c r="P21" s="153">
        <f t="shared" si="15"/>
      </c>
      <c r="Q21" s="63">
        <f t="shared" si="16"/>
      </c>
      <c r="R21" s="152">
        <f t="shared" si="17"/>
      </c>
      <c r="S21" s="37">
        <f t="shared" si="18"/>
      </c>
      <c r="T21" s="38">
        <f t="shared" si="19"/>
      </c>
      <c r="V21" s="85">
        <f t="shared" si="8"/>
        <v>87281997</v>
      </c>
      <c r="W21" s="85">
        <f t="shared" si="9"/>
        <v>15</v>
      </c>
      <c r="X21" s="85">
        <f t="shared" si="10"/>
      </c>
      <c r="Y21" s="85">
        <f t="shared" si="11"/>
      </c>
    </row>
    <row r="22" spans="1:25" ht="18.75" customHeight="1">
      <c r="A22" s="39">
        <v>16</v>
      </c>
      <c r="B22" s="50" t="s">
        <v>533</v>
      </c>
      <c r="C22" s="46" t="s">
        <v>534</v>
      </c>
      <c r="D22" s="159"/>
      <c r="E22" s="31">
        <v>589</v>
      </c>
      <c r="F22" s="32">
        <v>278</v>
      </c>
      <c r="G22" s="33">
        <f t="shared" si="12"/>
        <v>867</v>
      </c>
      <c r="H22" s="34">
        <v>3</v>
      </c>
      <c r="I22" s="35">
        <f t="shared" si="13"/>
        <v>16</v>
      </c>
      <c r="J22" s="43"/>
      <c r="K22" s="32"/>
      <c r="L22" s="32"/>
      <c r="M22" s="42">
        <f t="shared" si="14"/>
      </c>
      <c r="N22" s="151"/>
      <c r="O22" s="43"/>
      <c r="P22" s="153">
        <f t="shared" si="15"/>
      </c>
      <c r="Q22" s="63">
        <f t="shared" si="16"/>
      </c>
      <c r="R22" s="152">
        <f t="shared" si="17"/>
      </c>
      <c r="S22" s="37">
        <f t="shared" si="18"/>
      </c>
      <c r="T22" s="38">
        <f t="shared" si="19"/>
      </c>
      <c r="V22" s="85">
        <f t="shared" si="8"/>
        <v>86977997</v>
      </c>
      <c r="W22" s="85">
        <f t="shared" si="9"/>
        <v>16</v>
      </c>
      <c r="X22" s="85">
        <f t="shared" si="10"/>
      </c>
      <c r="Y22" s="85">
        <f t="shared" si="11"/>
      </c>
    </row>
    <row r="23" spans="1:25" ht="18.75" customHeight="1">
      <c r="A23" s="45">
        <v>17</v>
      </c>
      <c r="B23" s="40" t="s">
        <v>527</v>
      </c>
      <c r="C23" s="46" t="s">
        <v>528</v>
      </c>
      <c r="D23" s="159"/>
      <c r="E23" s="31">
        <v>569</v>
      </c>
      <c r="F23" s="32">
        <v>292</v>
      </c>
      <c r="G23" s="42">
        <f t="shared" si="12"/>
        <v>861</v>
      </c>
      <c r="H23" s="34">
        <v>3</v>
      </c>
      <c r="I23" s="35">
        <f t="shared" si="13"/>
        <v>17</v>
      </c>
      <c r="J23" s="43"/>
      <c r="K23" s="32"/>
      <c r="L23" s="32"/>
      <c r="M23" s="42">
        <f t="shared" si="14"/>
      </c>
      <c r="N23" s="34"/>
      <c r="O23" s="43"/>
      <c r="P23" s="66">
        <f t="shared" si="15"/>
      </c>
      <c r="Q23" s="63">
        <f t="shared" si="16"/>
      </c>
      <c r="R23" s="152">
        <f t="shared" si="17"/>
      </c>
      <c r="S23" s="37">
        <f t="shared" si="18"/>
      </c>
      <c r="T23" s="38">
        <f t="shared" si="19"/>
      </c>
      <c r="V23" s="85">
        <f t="shared" si="8"/>
        <v>86391997</v>
      </c>
      <c r="W23" s="85">
        <f t="shared" si="9"/>
        <v>17</v>
      </c>
      <c r="X23" s="85">
        <f t="shared" si="10"/>
      </c>
      <c r="Y23" s="85">
        <f t="shared" si="11"/>
      </c>
    </row>
    <row r="24" spans="1:25" ht="18.75" customHeight="1">
      <c r="A24" s="39">
        <v>18</v>
      </c>
      <c r="B24" s="40" t="s">
        <v>530</v>
      </c>
      <c r="C24" s="46" t="s">
        <v>531</v>
      </c>
      <c r="D24" s="159">
        <v>0.5</v>
      </c>
      <c r="E24" s="31">
        <v>574</v>
      </c>
      <c r="F24" s="32">
        <v>287</v>
      </c>
      <c r="G24" s="42">
        <f t="shared" si="12"/>
        <v>861</v>
      </c>
      <c r="H24" s="34">
        <v>4</v>
      </c>
      <c r="I24" s="35">
        <f t="shared" si="13"/>
        <v>18</v>
      </c>
      <c r="J24" s="43"/>
      <c r="K24" s="32"/>
      <c r="L24" s="32"/>
      <c r="M24" s="42">
        <f t="shared" si="14"/>
      </c>
      <c r="N24" s="34"/>
      <c r="O24" s="43"/>
      <c r="P24" s="66">
        <f t="shared" si="15"/>
      </c>
      <c r="Q24" s="63">
        <f t="shared" si="16"/>
      </c>
      <c r="R24" s="152">
        <f t="shared" si="17"/>
      </c>
      <c r="S24" s="37">
        <f t="shared" si="18"/>
      </c>
      <c r="T24" s="38">
        <f t="shared" si="19"/>
      </c>
      <c r="V24" s="85">
        <f t="shared" si="8"/>
        <v>86386996</v>
      </c>
      <c r="W24" s="85">
        <f t="shared" si="9"/>
        <v>18</v>
      </c>
      <c r="X24" s="85">
        <f t="shared" si="10"/>
      </c>
      <c r="Y24" s="85">
        <f t="shared" si="11"/>
      </c>
    </row>
    <row r="25" spans="1:25" ht="18.75" customHeight="1">
      <c r="A25" s="45">
        <v>19</v>
      </c>
      <c r="B25" s="40" t="s">
        <v>526</v>
      </c>
      <c r="C25" s="46" t="s">
        <v>366</v>
      </c>
      <c r="D25" s="159"/>
      <c r="E25" s="31">
        <v>587</v>
      </c>
      <c r="F25" s="32">
        <v>274</v>
      </c>
      <c r="G25" s="33">
        <f t="shared" si="12"/>
        <v>861</v>
      </c>
      <c r="H25" s="34">
        <v>7</v>
      </c>
      <c r="I25" s="35">
        <f t="shared" si="13"/>
        <v>19</v>
      </c>
      <c r="J25" s="43"/>
      <c r="K25" s="32"/>
      <c r="L25" s="32"/>
      <c r="M25" s="42">
        <f t="shared" si="14"/>
      </c>
      <c r="N25" s="34"/>
      <c r="O25" s="43"/>
      <c r="P25" s="153">
        <f t="shared" si="15"/>
      </c>
      <c r="Q25" s="63">
        <f t="shared" si="16"/>
      </c>
      <c r="R25" s="152">
        <f t="shared" si="17"/>
      </c>
      <c r="S25" s="37">
        <f t="shared" si="18"/>
      </c>
      <c r="T25" s="38">
        <f t="shared" si="19"/>
      </c>
      <c r="U25" s="8"/>
      <c r="V25" s="85">
        <f t="shared" si="8"/>
        <v>86373993</v>
      </c>
      <c r="W25" s="85">
        <f t="shared" si="9"/>
        <v>19</v>
      </c>
      <c r="X25" s="85">
        <f t="shared" si="10"/>
      </c>
      <c r="Y25" s="85">
        <f t="shared" si="11"/>
      </c>
    </row>
    <row r="26" spans="1:25" ht="18.75" customHeight="1">
      <c r="A26" s="39">
        <v>20</v>
      </c>
      <c r="B26" s="40" t="s">
        <v>529</v>
      </c>
      <c r="C26" s="46" t="s">
        <v>528</v>
      </c>
      <c r="D26" s="159"/>
      <c r="E26" s="31">
        <v>608</v>
      </c>
      <c r="F26" s="32">
        <v>249</v>
      </c>
      <c r="G26" s="42">
        <f t="shared" si="12"/>
        <v>857</v>
      </c>
      <c r="H26" s="34">
        <v>13</v>
      </c>
      <c r="I26" s="35">
        <f t="shared" si="13"/>
        <v>20</v>
      </c>
      <c r="J26" s="43"/>
      <c r="K26" s="32"/>
      <c r="L26" s="32"/>
      <c r="M26" s="42">
        <f t="shared" si="14"/>
      </c>
      <c r="N26" s="34"/>
      <c r="O26" s="43"/>
      <c r="P26" s="153">
        <f t="shared" si="15"/>
      </c>
      <c r="Q26" s="63">
        <f t="shared" si="16"/>
      </c>
      <c r="R26" s="152">
        <f t="shared" si="17"/>
      </c>
      <c r="S26" s="37">
        <f t="shared" si="18"/>
      </c>
      <c r="T26" s="38">
        <f t="shared" si="19"/>
      </c>
      <c r="V26" s="85">
        <f t="shared" si="8"/>
        <v>85948987</v>
      </c>
      <c r="W26" s="85">
        <f t="shared" si="9"/>
        <v>20</v>
      </c>
      <c r="X26" s="85">
        <f t="shared" si="10"/>
      </c>
      <c r="Y26" s="85">
        <f t="shared" si="11"/>
      </c>
    </row>
    <row r="27" spans="1:25" ht="18.75" customHeight="1">
      <c r="A27" s="45">
        <v>21</v>
      </c>
      <c r="B27" s="40" t="s">
        <v>537</v>
      </c>
      <c r="C27" s="46" t="s">
        <v>396</v>
      </c>
      <c r="D27" s="159">
        <v>0.5625</v>
      </c>
      <c r="E27" s="31">
        <v>571</v>
      </c>
      <c r="F27" s="32">
        <v>282</v>
      </c>
      <c r="G27" s="42">
        <f t="shared" si="12"/>
        <v>853</v>
      </c>
      <c r="H27" s="34">
        <v>5</v>
      </c>
      <c r="I27" s="35">
        <f t="shared" si="13"/>
        <v>21</v>
      </c>
      <c r="J27" s="36"/>
      <c r="K27" s="32"/>
      <c r="L27" s="32"/>
      <c r="M27" s="42">
        <f t="shared" si="14"/>
      </c>
      <c r="N27" s="34"/>
      <c r="O27" s="36"/>
      <c r="P27" s="66">
        <f t="shared" si="15"/>
      </c>
      <c r="Q27" s="63">
        <f t="shared" si="16"/>
      </c>
      <c r="R27" s="152">
        <f t="shared" si="17"/>
      </c>
      <c r="S27" s="37">
        <f t="shared" si="18"/>
      </c>
      <c r="T27" s="38">
        <f t="shared" si="19"/>
      </c>
      <c r="V27" s="85">
        <f t="shared" si="8"/>
        <v>85581995</v>
      </c>
      <c r="W27" s="85">
        <f t="shared" si="9"/>
        <v>21</v>
      </c>
      <c r="X27" s="85">
        <f t="shared" si="10"/>
      </c>
      <c r="Y27" s="85">
        <f t="shared" si="11"/>
      </c>
    </row>
    <row r="28" spans="1:25" s="8" customFormat="1" ht="18.75" customHeight="1">
      <c r="A28" s="39">
        <v>22</v>
      </c>
      <c r="B28" s="163" t="s">
        <v>548</v>
      </c>
      <c r="C28" s="173" t="s">
        <v>544</v>
      </c>
      <c r="D28" s="159"/>
      <c r="E28" s="31">
        <v>592</v>
      </c>
      <c r="F28" s="32">
        <v>260</v>
      </c>
      <c r="G28" s="42">
        <f t="shared" si="12"/>
        <v>852</v>
      </c>
      <c r="H28" s="34">
        <v>9</v>
      </c>
      <c r="I28" s="35">
        <f t="shared" si="13"/>
        <v>22</v>
      </c>
      <c r="J28" s="43"/>
      <c r="K28" s="32"/>
      <c r="L28" s="32"/>
      <c r="M28" s="42">
        <f t="shared" si="14"/>
      </c>
      <c r="N28" s="34"/>
      <c r="O28" s="43"/>
      <c r="P28" s="153">
        <f t="shared" si="15"/>
      </c>
      <c r="Q28" s="63">
        <f t="shared" si="16"/>
      </c>
      <c r="R28" s="152">
        <f t="shared" si="17"/>
      </c>
      <c r="S28" s="37">
        <f t="shared" si="18"/>
      </c>
      <c r="T28" s="38">
        <f t="shared" si="19"/>
      </c>
      <c r="U28" s="5"/>
      <c r="V28" s="85">
        <f t="shared" si="8"/>
        <v>85459991</v>
      </c>
      <c r="W28" s="85">
        <f t="shared" si="9"/>
        <v>22</v>
      </c>
      <c r="X28" s="85">
        <f t="shared" si="10"/>
      </c>
      <c r="Y28" s="85">
        <f t="shared" si="11"/>
      </c>
    </row>
    <row r="29" spans="1:25" ht="18.75" customHeight="1">
      <c r="A29" s="45">
        <v>23</v>
      </c>
      <c r="B29" s="163" t="s">
        <v>519</v>
      </c>
      <c r="C29" s="173" t="s">
        <v>144</v>
      </c>
      <c r="D29" s="159">
        <v>0.375</v>
      </c>
      <c r="E29" s="31">
        <v>580</v>
      </c>
      <c r="F29" s="32">
        <v>233</v>
      </c>
      <c r="G29" s="42">
        <f t="shared" si="12"/>
        <v>813</v>
      </c>
      <c r="H29" s="34">
        <v>12</v>
      </c>
      <c r="I29" s="35">
        <f t="shared" si="13"/>
        <v>23</v>
      </c>
      <c r="J29" s="43"/>
      <c r="K29" s="32"/>
      <c r="L29" s="32"/>
      <c r="M29" s="42">
        <f t="shared" si="14"/>
      </c>
      <c r="N29" s="34"/>
      <c r="O29" s="147"/>
      <c r="P29" s="66">
        <f t="shared" si="15"/>
      </c>
      <c r="Q29" s="63">
        <f t="shared" si="16"/>
      </c>
      <c r="R29" s="152">
        <f t="shared" si="17"/>
      </c>
      <c r="S29" s="37">
        <f t="shared" si="18"/>
      </c>
      <c r="T29" s="38">
        <f t="shared" si="19"/>
      </c>
      <c r="V29" s="85">
        <f t="shared" si="8"/>
        <v>81532988</v>
      </c>
      <c r="W29" s="85">
        <f t="shared" si="9"/>
        <v>23</v>
      </c>
      <c r="X29" s="85">
        <f t="shared" si="10"/>
      </c>
      <c r="Y29" s="85">
        <f t="shared" si="11"/>
      </c>
    </row>
    <row r="30" spans="1:25" ht="18.75" customHeight="1">
      <c r="A30" s="52">
        <v>24</v>
      </c>
      <c r="B30" s="95" t="s">
        <v>541</v>
      </c>
      <c r="C30" s="96" t="s">
        <v>333</v>
      </c>
      <c r="D30" s="161"/>
      <c r="E30" s="53">
        <v>504</v>
      </c>
      <c r="F30" s="54">
        <v>222</v>
      </c>
      <c r="G30" s="71">
        <f t="shared" si="12"/>
        <v>726</v>
      </c>
      <c r="H30" s="55">
        <v>3</v>
      </c>
      <c r="I30" s="56">
        <f t="shared" si="13"/>
        <v>24</v>
      </c>
      <c r="J30" s="43"/>
      <c r="K30" s="89"/>
      <c r="L30" s="54"/>
      <c r="M30" s="71">
        <f t="shared" si="14"/>
      </c>
      <c r="N30" s="57"/>
      <c r="O30" s="43"/>
      <c r="P30" s="70">
        <f t="shared" si="15"/>
      </c>
      <c r="Q30" s="73">
        <f t="shared" si="16"/>
      </c>
      <c r="R30" s="74">
        <f t="shared" si="17"/>
      </c>
      <c r="S30" s="58">
        <f t="shared" si="18"/>
      </c>
      <c r="T30" s="59">
        <f t="shared" si="19"/>
      </c>
      <c r="V30" s="85">
        <f t="shared" si="8"/>
        <v>72821997</v>
      </c>
      <c r="W30" s="85">
        <f t="shared" si="9"/>
        <v>24</v>
      </c>
      <c r="X30" s="85">
        <f t="shared" si="10"/>
      </c>
      <c r="Y30" s="85">
        <f t="shared" si="11"/>
      </c>
    </row>
    <row r="31" spans="16:20" ht="12.75">
      <c r="P31" s="5"/>
      <c r="Q31" s="5"/>
      <c r="R31" s="5"/>
      <c r="S31" s="5"/>
      <c r="T31" s="5"/>
    </row>
    <row r="32" spans="2:20" ht="12.75">
      <c r="B32" s="6"/>
      <c r="C32" s="6"/>
      <c r="L32" s="5"/>
      <c r="M32" s="5"/>
      <c r="N32" s="5"/>
      <c r="O32" s="5"/>
      <c r="P32" s="5"/>
      <c r="Q32" s="5"/>
      <c r="R32" s="5"/>
      <c r="S32" s="5"/>
      <c r="T32" s="5"/>
    </row>
    <row r="33" spans="2:20" ht="12.75">
      <c r="B33" s="6"/>
      <c r="C33" s="6"/>
      <c r="S33" s="5"/>
      <c r="T33" s="5"/>
    </row>
  </sheetData>
  <sheetProtection/>
  <mergeCells count="1">
    <mergeCell ref="V6:Y6"/>
  </mergeCells>
  <conditionalFormatting sqref="E7:E30 K7:K30">
    <cfRule type="cellIs" priority="1" dxfId="35" operator="lessThan" stopIfTrue="1">
      <formula>550</formula>
    </cfRule>
    <cfRule type="cellIs" priority="2" dxfId="1" operator="between" stopIfTrue="1">
      <formula>550</formula>
      <formula>599</formula>
    </cfRule>
    <cfRule type="cellIs" priority="3" dxfId="6" operator="greaterThanOrEqual" stopIfTrue="1">
      <formula>600</formula>
    </cfRule>
  </conditionalFormatting>
  <conditionalFormatting sqref="L7:L30 F7:F30">
    <cfRule type="cellIs" priority="4" dxfId="35" operator="lessThan" stopIfTrue="1">
      <formula>250</formula>
    </cfRule>
    <cfRule type="cellIs" priority="5" dxfId="1" operator="between" stopIfTrue="1">
      <formula>250</formula>
      <formula>299</formula>
    </cfRule>
    <cfRule type="cellIs" priority="6" dxfId="6" operator="greaterThanOrEqual" stopIfTrue="1">
      <formula>300</formula>
    </cfRule>
  </conditionalFormatting>
  <conditionalFormatting sqref="M27:M28 M23:M25 M20 M16:M18 M7 M9:M13">
    <cfRule type="cellIs" priority="8" dxfId="1" operator="between" stopIfTrue="1">
      <formula>800</formula>
      <formula>899</formula>
    </cfRule>
    <cfRule type="cellIs" priority="9" dxfId="6" operator="greaterThanOrEqual" stopIfTrue="1">
      <formula>900</formula>
    </cfRule>
  </conditionalFormatting>
  <conditionalFormatting sqref="I7:I30">
    <cfRule type="cellIs" priority="10" dxfId="1" operator="between" stopIfTrue="1">
      <formula>1</formula>
      <formula>8</formula>
    </cfRule>
    <cfRule type="cellIs" priority="11" dxfId="35" operator="greaterThanOrEqual" stopIfTrue="1">
      <formula>9</formula>
    </cfRule>
  </conditionalFormatting>
  <conditionalFormatting sqref="T7:T30">
    <cfRule type="cellIs" priority="12" dxfId="36" operator="between" stopIfTrue="1">
      <formula>1</formula>
      <formula>3</formula>
    </cfRule>
    <cfRule type="cellIs" priority="13" dxfId="35" operator="between" stopIfTrue="1">
      <formula>4</formula>
      <formula>8</formula>
    </cfRule>
    <cfRule type="cellIs" priority="14" dxfId="2" operator="greaterThanOrEqual" stopIfTrue="1">
      <formula>9</formula>
    </cfRule>
  </conditionalFormatting>
  <conditionalFormatting sqref="N10:N30">
    <cfRule type="cellIs" priority="15" dxfId="6" operator="equal" stopIfTrue="1">
      <formula>0</formula>
    </cfRule>
    <cfRule type="cellIs" priority="16" dxfId="1" operator="between" stopIfTrue="1">
      <formula>1</formula>
      <formula>2</formula>
    </cfRule>
    <cfRule type="cellIs" priority="17" dxfId="31" operator="greaterThan" stopIfTrue="1">
      <formula>2</formula>
    </cfRule>
  </conditionalFormatting>
  <conditionalFormatting sqref="M29:M30 M8 M14:M15 M19 M21:M22 M26 G7:G30">
    <cfRule type="cellIs" priority="18" dxfId="35" operator="lessThan" stopIfTrue="1">
      <formula>800</formula>
    </cfRule>
    <cfRule type="cellIs" priority="19" dxfId="1" operator="between" stopIfTrue="1">
      <formula>800</formula>
      <formula>899</formula>
    </cfRule>
    <cfRule type="cellIs" priority="20" dxfId="6" operator="greaterThanOrEqual" stopIfTrue="1">
      <formula>900</formula>
    </cfRule>
  </conditionalFormatting>
  <conditionalFormatting sqref="S7:S30 H7:H30">
    <cfRule type="cellIs" priority="21" dxfId="6" operator="equal" stopIfTrue="1">
      <formula>0</formula>
    </cfRule>
  </conditionalFormatting>
  <conditionalFormatting sqref="R7:R30">
    <cfRule type="cellIs" priority="22" dxfId="35" operator="lessThan" stopIfTrue="1">
      <formula>1600</formula>
    </cfRule>
    <cfRule type="cellIs" priority="23" dxfId="1" operator="between" stopIfTrue="1">
      <formula>1600</formula>
      <formula>1799</formula>
    </cfRule>
    <cfRule type="cellIs" priority="24" dxfId="6" operator="greaterThanOrEqual" stopIfTrue="1">
      <formula>1800</formula>
    </cfRule>
  </conditionalFormatting>
  <conditionalFormatting sqref="P7:P30">
    <cfRule type="cellIs" priority="25" dxfId="35" operator="lessThan" stopIfTrue="1">
      <formula>1100</formula>
    </cfRule>
    <cfRule type="cellIs" priority="26" dxfId="1" operator="between" stopIfTrue="1">
      <formula>1100</formula>
      <formula>1199</formula>
    </cfRule>
    <cfRule type="cellIs" priority="27" dxfId="6" operator="greaterThanOrEqual" stopIfTrue="1">
      <formula>1200</formula>
    </cfRule>
  </conditionalFormatting>
  <conditionalFormatting sqref="Q7:Q30">
    <cfRule type="cellIs" priority="28" dxfId="35" operator="lessThan" stopIfTrue="1">
      <formula>500</formula>
    </cfRule>
    <cfRule type="cellIs" priority="29" dxfId="1" operator="between" stopIfTrue="1">
      <formula>500</formula>
      <formula>599</formula>
    </cfRule>
    <cfRule type="cellIs" priority="30" dxfId="6" operator="greaterThanOrEqual" stopIfTrue="1">
      <formula>600</formula>
    </cfRule>
  </conditionalFormatting>
  <printOptions/>
  <pageMargins left="0.47" right="0.32" top="0.38" bottom="0.38" header="0.37" footer="0.41"/>
  <pageSetup horizontalDpi="300" verticalDpi="300" orientation="landscape" paperSize="9" r:id="rId1"/>
  <headerFooter alignWithMargins="0">
    <oddFooter>&amp;L&amp;8&amp;F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H27" sqref="H27"/>
    </sheetView>
  </sheetViews>
  <sheetFormatPr defaultColWidth="11.421875" defaultRowHeight="12.75"/>
  <cols>
    <col min="1" max="1" width="2.7109375" style="6" customWidth="1"/>
    <col min="2" max="2" width="24.140625" style="5" customWidth="1"/>
    <col min="3" max="3" width="21.28125" style="5" customWidth="1"/>
    <col min="4" max="4" width="4.57421875" style="6" customWidth="1"/>
    <col min="5" max="7" width="5.8515625" style="6" customWidth="1"/>
    <col min="8" max="9" width="3.8515625" style="6" customWidth="1"/>
    <col min="10" max="10" width="0.9921875" style="6" customWidth="1"/>
    <col min="11" max="13" width="5.8515625" style="6" customWidth="1"/>
    <col min="14" max="14" width="3.8515625" style="6" customWidth="1"/>
    <col min="15" max="15" width="0.9921875" style="6" customWidth="1"/>
    <col min="16" max="18" width="8.421875" style="6" customWidth="1"/>
    <col min="19" max="19" width="4.57421875" style="6" customWidth="1"/>
    <col min="20" max="20" width="4.7109375" style="6" customWidth="1"/>
    <col min="21" max="21" width="5.140625" style="5" customWidth="1"/>
    <col min="22" max="22" width="11.421875" style="5" hidden="1" customWidth="1"/>
    <col min="23" max="23" width="4.421875" style="5" hidden="1" customWidth="1"/>
    <col min="24" max="24" width="11.421875" style="5" hidden="1" customWidth="1"/>
    <col min="25" max="25" width="4.28125" style="5" hidden="1" customWidth="1"/>
    <col min="26" max="16384" width="11.421875" style="5" customWidth="1"/>
  </cols>
  <sheetData>
    <row r="1" spans="1:20" ht="24" customHeight="1">
      <c r="A1" s="1" t="s">
        <v>213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5"/>
      <c r="T1" s="5"/>
    </row>
    <row r="2" ht="6.75" customHeight="1"/>
    <row r="3" spans="1:16" s="8" customFormat="1" ht="15.75" customHeight="1">
      <c r="A3" s="7" t="s">
        <v>197</v>
      </c>
      <c r="B3" s="7"/>
      <c r="C3" s="7"/>
      <c r="D3" s="106" t="s">
        <v>211</v>
      </c>
      <c r="E3" s="106"/>
      <c r="F3" s="106"/>
      <c r="G3" s="106"/>
      <c r="H3" s="106"/>
      <c r="I3" s="106"/>
      <c r="J3" s="106"/>
      <c r="K3" s="7" t="s">
        <v>0</v>
      </c>
      <c r="L3" s="7"/>
      <c r="M3" s="7"/>
      <c r="N3" s="7"/>
      <c r="O3" s="7"/>
      <c r="P3" s="7"/>
    </row>
    <row r="4" ht="6.75" customHeight="1"/>
    <row r="5" spans="1:20" s="8" customFormat="1" ht="18.75" customHeight="1">
      <c r="A5" s="10" t="s">
        <v>212</v>
      </c>
      <c r="B5" s="126"/>
      <c r="C5" s="127"/>
      <c r="D5" s="13" t="s">
        <v>1</v>
      </c>
      <c r="E5" s="128"/>
      <c r="F5" s="128"/>
      <c r="G5" s="128"/>
      <c r="H5" s="128"/>
      <c r="I5" s="129"/>
      <c r="J5" s="130"/>
      <c r="K5" s="13" t="s">
        <v>210</v>
      </c>
      <c r="L5" s="128"/>
      <c r="M5" s="128"/>
      <c r="N5" s="129"/>
      <c r="O5" s="131"/>
      <c r="P5" s="13" t="s">
        <v>2</v>
      </c>
      <c r="Q5" s="128"/>
      <c r="R5" s="128"/>
      <c r="S5" s="128"/>
      <c r="T5" s="129"/>
    </row>
    <row r="6" spans="1:25" s="27" customFormat="1" ht="18.75" customHeight="1">
      <c r="A6" s="132" t="s">
        <v>3</v>
      </c>
      <c r="B6" s="133" t="s">
        <v>4</v>
      </c>
      <c r="C6" s="134" t="s">
        <v>5</v>
      </c>
      <c r="D6" s="135" t="s">
        <v>6</v>
      </c>
      <c r="E6" s="136" t="s">
        <v>7</v>
      </c>
      <c r="F6" s="137" t="s">
        <v>8</v>
      </c>
      <c r="G6" s="137" t="s">
        <v>9</v>
      </c>
      <c r="H6" s="137" t="s">
        <v>10</v>
      </c>
      <c r="I6" s="138" t="s">
        <v>11</v>
      </c>
      <c r="J6" s="139"/>
      <c r="K6" s="136" t="s">
        <v>7</v>
      </c>
      <c r="L6" s="137" t="s">
        <v>8</v>
      </c>
      <c r="M6" s="137" t="s">
        <v>9</v>
      </c>
      <c r="N6" s="138" t="s">
        <v>10</v>
      </c>
      <c r="O6" s="139"/>
      <c r="P6" s="137" t="s">
        <v>7</v>
      </c>
      <c r="Q6" s="137" t="s">
        <v>12</v>
      </c>
      <c r="R6" s="137" t="s">
        <v>13</v>
      </c>
      <c r="S6" s="137" t="s">
        <v>10</v>
      </c>
      <c r="T6" s="138" t="s">
        <v>14</v>
      </c>
      <c r="V6" s="515" t="s">
        <v>77</v>
      </c>
      <c r="W6" s="516"/>
      <c r="X6" s="516"/>
      <c r="Y6" s="516"/>
    </row>
    <row r="7" spans="1:25" s="8" customFormat="1" ht="18.75" customHeight="1">
      <c r="A7" s="45">
        <v>25</v>
      </c>
      <c r="B7" s="140" t="s">
        <v>509</v>
      </c>
      <c r="C7" s="94" t="s">
        <v>125</v>
      </c>
      <c r="D7" s="159"/>
      <c r="E7" s="31">
        <v>598</v>
      </c>
      <c r="F7" s="32">
        <v>309</v>
      </c>
      <c r="G7" s="42">
        <f aca="true" t="shared" si="0" ref="G7:G15">IF(SUM(E7,F7)&gt;0,SUM(E7,F7),"")</f>
        <v>907</v>
      </c>
      <c r="H7" s="141">
        <v>3</v>
      </c>
      <c r="I7" s="35">
        <f aca="true" t="shared" si="1" ref="I7:I15">IF(W7&gt;0,W7,"")</f>
        <v>3</v>
      </c>
      <c r="J7" s="142"/>
      <c r="K7" s="32">
        <v>559</v>
      </c>
      <c r="L7" s="32">
        <v>327</v>
      </c>
      <c r="M7" s="42">
        <f aca="true" t="shared" si="2" ref="M7:M15">IF(SUM(K7,L7)&gt;0,SUM(K7,L7),"")</f>
        <v>886</v>
      </c>
      <c r="N7" s="34">
        <v>4</v>
      </c>
      <c r="O7" s="36"/>
      <c r="P7" s="62">
        <f aca="true" t="shared" si="3" ref="P7:P15">IF(AND(ISNUMBER(E7),ISNUMBER(K7)),SUM(E7,K7),"")</f>
        <v>1157</v>
      </c>
      <c r="Q7" s="63">
        <f aca="true" t="shared" si="4" ref="Q7:Q15">IF(AND(ISNUMBER(F7),ISNUMBER(L7)),SUM(F7,L7),"")</f>
        <v>636</v>
      </c>
      <c r="R7" s="152">
        <f aca="true" t="shared" si="5" ref="R7:R15">IF(AND(ISNUMBER(G7),ISNUMBER(M7)),SUM(G7,M7),"")</f>
        <v>1793</v>
      </c>
      <c r="S7" s="37">
        <f aca="true" t="shared" si="6" ref="S7:S15">IF(AND(ISNUMBER(H7),ISNUMBER(N7)),SUM(H7,N7),"")</f>
        <v>7</v>
      </c>
      <c r="T7" s="38">
        <f aca="true" t="shared" si="7" ref="T7:T15">IF(Y7&gt;0,Y7,"")</f>
        <v>1</v>
      </c>
      <c r="U7" s="412" t="s">
        <v>592</v>
      </c>
      <c r="V7" s="85">
        <f aca="true" t="shared" si="8" ref="V7:V30">IF(SUM(G7)&gt;0,100000*G7+1000*F7-H7,"")</f>
        <v>91008997</v>
      </c>
      <c r="W7" s="85">
        <f aca="true" t="shared" si="9" ref="W7:W30">IF(SUM(G7)&gt;0,RANK(V7,$V$7:$V$30,0),"")</f>
        <v>3</v>
      </c>
      <c r="X7" s="85">
        <f aca="true" t="shared" si="10" ref="X7:X30">IF(AND(SUM(Q7)&gt;0,ISNUMBER(S7)),100000*R7+1000*Q7-S7,"")</f>
        <v>179935993</v>
      </c>
      <c r="Y7" s="85">
        <f aca="true" t="shared" si="11" ref="Y7:Y30">IF(AND(SUM(Q7)&gt;0,ISNUMBER(S7)),RANK(X7,$X$7:$X$30,0),"")</f>
        <v>1</v>
      </c>
    </row>
    <row r="8" spans="1:25" ht="18.75" customHeight="1">
      <c r="A8" s="39">
        <v>26</v>
      </c>
      <c r="B8" s="50" t="s">
        <v>510</v>
      </c>
      <c r="C8" s="94" t="s">
        <v>362</v>
      </c>
      <c r="D8" s="159"/>
      <c r="E8" s="31">
        <v>605</v>
      </c>
      <c r="F8" s="32">
        <v>298</v>
      </c>
      <c r="G8" s="42">
        <f t="shared" si="0"/>
        <v>903</v>
      </c>
      <c r="H8" s="143">
        <v>7</v>
      </c>
      <c r="I8" s="35">
        <f t="shared" si="1"/>
        <v>4</v>
      </c>
      <c r="J8" s="144"/>
      <c r="K8" s="32">
        <v>592</v>
      </c>
      <c r="L8" s="32">
        <v>276</v>
      </c>
      <c r="M8" s="42">
        <f t="shared" si="2"/>
        <v>868</v>
      </c>
      <c r="N8" s="34">
        <v>8</v>
      </c>
      <c r="O8" s="43"/>
      <c r="P8" s="153">
        <f t="shared" si="3"/>
        <v>1197</v>
      </c>
      <c r="Q8" s="63">
        <f t="shared" si="4"/>
        <v>574</v>
      </c>
      <c r="R8" s="152">
        <f t="shared" si="5"/>
        <v>1771</v>
      </c>
      <c r="S8" s="37">
        <f t="shared" si="6"/>
        <v>15</v>
      </c>
      <c r="T8" s="38">
        <f t="shared" si="7"/>
        <v>2</v>
      </c>
      <c r="U8" s="413"/>
      <c r="V8" s="85">
        <f t="shared" si="8"/>
        <v>90597993</v>
      </c>
      <c r="W8" s="85">
        <f t="shared" si="9"/>
        <v>4</v>
      </c>
      <c r="X8" s="85">
        <f t="shared" si="10"/>
        <v>177673985</v>
      </c>
      <c r="Y8" s="85">
        <f t="shared" si="11"/>
        <v>2</v>
      </c>
    </row>
    <row r="9" spans="1:25" ht="18.75" customHeight="1">
      <c r="A9" s="45">
        <v>27</v>
      </c>
      <c r="B9" s="162" t="s">
        <v>511</v>
      </c>
      <c r="C9" s="164" t="s">
        <v>393</v>
      </c>
      <c r="D9" s="159"/>
      <c r="E9" s="31">
        <v>621</v>
      </c>
      <c r="F9" s="32">
        <v>278</v>
      </c>
      <c r="G9" s="42">
        <f t="shared" si="0"/>
        <v>899</v>
      </c>
      <c r="H9" s="143">
        <v>7</v>
      </c>
      <c r="I9" s="35">
        <f t="shared" si="1"/>
        <v>5</v>
      </c>
      <c r="J9" s="144"/>
      <c r="K9" s="32">
        <v>570</v>
      </c>
      <c r="L9" s="32">
        <v>291</v>
      </c>
      <c r="M9" s="42">
        <f t="shared" si="2"/>
        <v>861</v>
      </c>
      <c r="N9" s="34">
        <v>9</v>
      </c>
      <c r="O9" s="43"/>
      <c r="P9" s="153">
        <f t="shared" si="3"/>
        <v>1191</v>
      </c>
      <c r="Q9" s="63">
        <f t="shared" si="4"/>
        <v>569</v>
      </c>
      <c r="R9" s="152">
        <f t="shared" si="5"/>
        <v>1760</v>
      </c>
      <c r="S9" s="37">
        <f t="shared" si="6"/>
        <v>16</v>
      </c>
      <c r="T9" s="38">
        <f t="shared" si="7"/>
        <v>3</v>
      </c>
      <c r="U9" s="413"/>
      <c r="V9" s="85">
        <f t="shared" si="8"/>
        <v>90177993</v>
      </c>
      <c r="W9" s="85">
        <f t="shared" si="9"/>
        <v>5</v>
      </c>
      <c r="X9" s="85">
        <f t="shared" si="10"/>
        <v>176568984</v>
      </c>
      <c r="Y9" s="85">
        <f t="shared" si="11"/>
        <v>3</v>
      </c>
    </row>
    <row r="10" spans="1:25" ht="18.75" customHeight="1">
      <c r="A10" s="39">
        <v>28</v>
      </c>
      <c r="B10" s="50" t="s">
        <v>585</v>
      </c>
      <c r="C10" s="94" t="s">
        <v>136</v>
      </c>
      <c r="D10" s="159"/>
      <c r="E10" s="31">
        <v>634</v>
      </c>
      <c r="F10" s="32">
        <v>297</v>
      </c>
      <c r="G10" s="42">
        <f t="shared" si="0"/>
        <v>931</v>
      </c>
      <c r="H10" s="143">
        <v>9</v>
      </c>
      <c r="I10" s="35">
        <f t="shared" si="1"/>
        <v>1</v>
      </c>
      <c r="J10" s="144"/>
      <c r="K10" s="32">
        <v>555</v>
      </c>
      <c r="L10" s="32">
        <v>255</v>
      </c>
      <c r="M10" s="42">
        <f t="shared" si="2"/>
        <v>810</v>
      </c>
      <c r="N10" s="34">
        <v>13</v>
      </c>
      <c r="O10" s="43"/>
      <c r="P10" s="153">
        <f t="shared" si="3"/>
        <v>1189</v>
      </c>
      <c r="Q10" s="63">
        <f t="shared" si="4"/>
        <v>552</v>
      </c>
      <c r="R10" s="152">
        <f t="shared" si="5"/>
        <v>1741</v>
      </c>
      <c r="S10" s="37">
        <f t="shared" si="6"/>
        <v>22</v>
      </c>
      <c r="T10" s="38">
        <f t="shared" si="7"/>
        <v>4</v>
      </c>
      <c r="U10" s="413"/>
      <c r="V10" s="85">
        <f t="shared" si="8"/>
        <v>93396991</v>
      </c>
      <c r="W10" s="85">
        <f t="shared" si="9"/>
        <v>1</v>
      </c>
      <c r="X10" s="85">
        <f t="shared" si="10"/>
        <v>174651978</v>
      </c>
      <c r="Y10" s="85">
        <f t="shared" si="11"/>
        <v>4</v>
      </c>
    </row>
    <row r="11" spans="1:25" ht="18.75" customHeight="1">
      <c r="A11" s="45">
        <v>29</v>
      </c>
      <c r="B11" s="50" t="s">
        <v>549</v>
      </c>
      <c r="C11" s="94" t="s">
        <v>154</v>
      </c>
      <c r="D11" s="159"/>
      <c r="E11" s="31">
        <v>612</v>
      </c>
      <c r="F11" s="32">
        <v>308</v>
      </c>
      <c r="G11" s="42">
        <f t="shared" si="0"/>
        <v>920</v>
      </c>
      <c r="H11" s="143">
        <v>2</v>
      </c>
      <c r="I11" s="35">
        <f t="shared" si="1"/>
        <v>2</v>
      </c>
      <c r="J11" s="144"/>
      <c r="K11" s="32">
        <v>549</v>
      </c>
      <c r="L11" s="32">
        <v>263</v>
      </c>
      <c r="M11" s="42">
        <f t="shared" si="2"/>
        <v>812</v>
      </c>
      <c r="N11" s="34">
        <v>11</v>
      </c>
      <c r="O11" s="43"/>
      <c r="P11" s="153">
        <f t="shared" si="3"/>
        <v>1161</v>
      </c>
      <c r="Q11" s="63">
        <f t="shared" si="4"/>
        <v>571</v>
      </c>
      <c r="R11" s="152">
        <f t="shared" si="5"/>
        <v>1732</v>
      </c>
      <c r="S11" s="37">
        <f t="shared" si="6"/>
        <v>13</v>
      </c>
      <c r="T11" s="38">
        <f t="shared" si="7"/>
        <v>5</v>
      </c>
      <c r="V11" s="85">
        <f t="shared" si="8"/>
        <v>92307998</v>
      </c>
      <c r="W11" s="85">
        <f t="shared" si="9"/>
        <v>2</v>
      </c>
      <c r="X11" s="85">
        <f t="shared" si="10"/>
        <v>173770987</v>
      </c>
      <c r="Y11" s="85">
        <f t="shared" si="11"/>
        <v>5</v>
      </c>
    </row>
    <row r="12" spans="1:25" ht="18.75" customHeight="1">
      <c r="A12" s="39">
        <v>30</v>
      </c>
      <c r="B12" s="50" t="s">
        <v>122</v>
      </c>
      <c r="C12" s="94" t="s">
        <v>123</v>
      </c>
      <c r="D12" s="159"/>
      <c r="E12" s="31">
        <v>562</v>
      </c>
      <c r="F12" s="32">
        <v>312</v>
      </c>
      <c r="G12" s="42">
        <f t="shared" si="0"/>
        <v>874</v>
      </c>
      <c r="H12" s="143">
        <v>9</v>
      </c>
      <c r="I12" s="35">
        <f t="shared" si="1"/>
        <v>8</v>
      </c>
      <c r="J12" s="144"/>
      <c r="K12" s="32">
        <v>574</v>
      </c>
      <c r="L12" s="32">
        <v>278</v>
      </c>
      <c r="M12" s="42">
        <f t="shared" si="2"/>
        <v>852</v>
      </c>
      <c r="N12" s="34">
        <v>8</v>
      </c>
      <c r="O12" s="43"/>
      <c r="P12" s="153">
        <f t="shared" si="3"/>
        <v>1136</v>
      </c>
      <c r="Q12" s="63">
        <f t="shared" si="4"/>
        <v>590</v>
      </c>
      <c r="R12" s="152">
        <f t="shared" si="5"/>
        <v>1726</v>
      </c>
      <c r="S12" s="37">
        <f t="shared" si="6"/>
        <v>17</v>
      </c>
      <c r="T12" s="38">
        <f t="shared" si="7"/>
        <v>6</v>
      </c>
      <c r="V12" s="85">
        <f t="shared" si="8"/>
        <v>87711991</v>
      </c>
      <c r="W12" s="85">
        <f t="shared" si="9"/>
        <v>8</v>
      </c>
      <c r="X12" s="85">
        <f t="shared" si="10"/>
        <v>173189983</v>
      </c>
      <c r="Y12" s="85">
        <f t="shared" si="11"/>
        <v>6</v>
      </c>
    </row>
    <row r="13" spans="1:25" ht="18.75" customHeight="1">
      <c r="A13" s="45">
        <v>31</v>
      </c>
      <c r="B13" s="50" t="s">
        <v>503</v>
      </c>
      <c r="C13" s="94" t="s">
        <v>157</v>
      </c>
      <c r="D13" s="160"/>
      <c r="E13" s="31">
        <v>588</v>
      </c>
      <c r="F13" s="32">
        <v>292</v>
      </c>
      <c r="G13" s="42">
        <f t="shared" si="0"/>
        <v>880</v>
      </c>
      <c r="H13" s="143">
        <v>5</v>
      </c>
      <c r="I13" s="35">
        <f t="shared" si="1"/>
        <v>7</v>
      </c>
      <c r="J13" s="144"/>
      <c r="K13" s="32">
        <v>580</v>
      </c>
      <c r="L13" s="32">
        <v>256</v>
      </c>
      <c r="M13" s="42">
        <f t="shared" si="2"/>
        <v>836</v>
      </c>
      <c r="N13" s="34">
        <v>4</v>
      </c>
      <c r="O13" s="43"/>
      <c r="P13" s="153">
        <f t="shared" si="3"/>
        <v>1168</v>
      </c>
      <c r="Q13" s="63">
        <f t="shared" si="4"/>
        <v>548</v>
      </c>
      <c r="R13" s="152">
        <f t="shared" si="5"/>
        <v>1716</v>
      </c>
      <c r="S13" s="37">
        <f t="shared" si="6"/>
        <v>9</v>
      </c>
      <c r="T13" s="38">
        <f t="shared" si="7"/>
        <v>7</v>
      </c>
      <c r="V13" s="85">
        <f t="shared" si="8"/>
        <v>88291995</v>
      </c>
      <c r="W13" s="85">
        <f t="shared" si="9"/>
        <v>7</v>
      </c>
      <c r="X13" s="85">
        <f t="shared" si="10"/>
        <v>172147991</v>
      </c>
      <c r="Y13" s="85">
        <f t="shared" si="11"/>
        <v>7</v>
      </c>
    </row>
    <row r="14" spans="1:25" ht="18.75" customHeight="1">
      <c r="A14" s="39">
        <v>32</v>
      </c>
      <c r="B14" s="50" t="s">
        <v>515</v>
      </c>
      <c r="C14" s="94" t="s">
        <v>155</v>
      </c>
      <c r="D14" s="159"/>
      <c r="E14" s="31">
        <v>585</v>
      </c>
      <c r="F14" s="32">
        <v>287</v>
      </c>
      <c r="G14" s="42">
        <f t="shared" si="0"/>
        <v>872</v>
      </c>
      <c r="H14" s="143">
        <v>6</v>
      </c>
      <c r="I14" s="35">
        <f t="shared" si="1"/>
        <v>9</v>
      </c>
      <c r="J14" s="144"/>
      <c r="K14" s="32">
        <v>575</v>
      </c>
      <c r="L14" s="32">
        <v>239</v>
      </c>
      <c r="M14" s="42">
        <f t="shared" si="2"/>
        <v>814</v>
      </c>
      <c r="N14" s="34">
        <v>13</v>
      </c>
      <c r="O14" s="43"/>
      <c r="P14" s="153">
        <f t="shared" si="3"/>
        <v>1160</v>
      </c>
      <c r="Q14" s="63">
        <f t="shared" si="4"/>
        <v>526</v>
      </c>
      <c r="R14" s="152">
        <f t="shared" si="5"/>
        <v>1686</v>
      </c>
      <c r="S14" s="37">
        <f t="shared" si="6"/>
        <v>19</v>
      </c>
      <c r="T14" s="38">
        <f t="shared" si="7"/>
        <v>8</v>
      </c>
      <c r="V14" s="85">
        <f t="shared" si="8"/>
        <v>87486994</v>
      </c>
      <c r="W14" s="85">
        <f t="shared" si="9"/>
        <v>9</v>
      </c>
      <c r="X14" s="85">
        <f t="shared" si="10"/>
        <v>169125981</v>
      </c>
      <c r="Y14" s="85">
        <f t="shared" si="11"/>
        <v>8</v>
      </c>
    </row>
    <row r="15" spans="1:25" ht="18.75" customHeight="1">
      <c r="A15" s="45">
        <v>33</v>
      </c>
      <c r="B15" s="50" t="s">
        <v>514</v>
      </c>
      <c r="C15" s="94" t="s">
        <v>154</v>
      </c>
      <c r="D15" s="159">
        <v>0.5</v>
      </c>
      <c r="E15" s="31">
        <v>610</v>
      </c>
      <c r="F15" s="32">
        <v>282</v>
      </c>
      <c r="G15" s="42">
        <f t="shared" si="0"/>
        <v>892</v>
      </c>
      <c r="H15" s="143">
        <v>4</v>
      </c>
      <c r="I15" s="35">
        <f t="shared" si="1"/>
        <v>6</v>
      </c>
      <c r="J15" s="144"/>
      <c r="K15" s="224" t="s">
        <v>343</v>
      </c>
      <c r="L15" s="32"/>
      <c r="M15" s="42">
        <f t="shared" si="2"/>
      </c>
      <c r="N15" s="34"/>
      <c r="O15" s="43"/>
      <c r="P15" s="153">
        <f t="shared" si="3"/>
      </c>
      <c r="Q15" s="63">
        <f t="shared" si="4"/>
      </c>
      <c r="R15" s="152">
        <f t="shared" si="5"/>
      </c>
      <c r="S15" s="37">
        <f t="shared" si="6"/>
      </c>
      <c r="T15" s="38">
        <f t="shared" si="7"/>
      </c>
      <c r="V15" s="85">
        <f t="shared" si="8"/>
        <v>89481996</v>
      </c>
      <c r="W15" s="85">
        <f t="shared" si="9"/>
        <v>6</v>
      </c>
      <c r="X15" s="85">
        <f t="shared" si="10"/>
      </c>
      <c r="Y15" s="85">
        <f t="shared" si="11"/>
      </c>
    </row>
    <row r="16" spans="1:25" ht="18.75" customHeight="1">
      <c r="A16" s="39">
        <v>34</v>
      </c>
      <c r="B16" s="50" t="s">
        <v>513</v>
      </c>
      <c r="C16" s="94" t="s">
        <v>16</v>
      </c>
      <c r="D16" s="159">
        <v>0.625</v>
      </c>
      <c r="E16" s="31">
        <v>585</v>
      </c>
      <c r="F16" s="32">
        <v>278</v>
      </c>
      <c r="G16" s="42">
        <f aca="true" t="shared" si="12" ref="G16:G30">IF(SUM(E16,F16)&gt;0,SUM(E16,F16),"")</f>
        <v>863</v>
      </c>
      <c r="H16" s="143">
        <v>7</v>
      </c>
      <c r="I16" s="35">
        <f aca="true" t="shared" si="13" ref="I16:I30">IF(W16&gt;0,W16,"")</f>
        <v>10</v>
      </c>
      <c r="J16" s="144"/>
      <c r="K16" s="32"/>
      <c r="L16" s="32"/>
      <c r="M16" s="42">
        <f aca="true" t="shared" si="14" ref="M16:M30">IF(SUM(K16,L16)&gt;0,SUM(K16,L16),"")</f>
      </c>
      <c r="N16" s="34"/>
      <c r="O16" s="43"/>
      <c r="P16" s="153">
        <f aca="true" t="shared" si="15" ref="P16:P30">IF(AND(ISNUMBER(E16),ISNUMBER(K16)),SUM(E16,K16),"")</f>
      </c>
      <c r="Q16" s="63">
        <f aca="true" t="shared" si="16" ref="Q16:Q30">IF(AND(ISNUMBER(F16),ISNUMBER(L16)),SUM(F16,L16),"")</f>
      </c>
      <c r="R16" s="152">
        <f aca="true" t="shared" si="17" ref="R16:R30">IF(AND(ISNUMBER(G16),ISNUMBER(M16)),SUM(G16,M16),"")</f>
      </c>
      <c r="S16" s="37">
        <f aca="true" t="shared" si="18" ref="S16:S30">IF(AND(ISNUMBER(H16),ISNUMBER(N16)),SUM(H16,N16),"")</f>
      </c>
      <c r="T16" s="38">
        <f aca="true" t="shared" si="19" ref="T16:T30">IF(Y16&gt;0,Y16,"")</f>
      </c>
      <c r="V16" s="85">
        <f t="shared" si="8"/>
        <v>86577993</v>
      </c>
      <c r="W16" s="85">
        <f t="shared" si="9"/>
        <v>10</v>
      </c>
      <c r="X16" s="85">
        <f t="shared" si="10"/>
      </c>
      <c r="Y16" s="85">
        <f t="shared" si="11"/>
      </c>
    </row>
    <row r="17" spans="1:25" ht="18.75" customHeight="1">
      <c r="A17" s="45">
        <v>35</v>
      </c>
      <c r="B17" s="50" t="s">
        <v>156</v>
      </c>
      <c r="C17" s="94" t="s">
        <v>157</v>
      </c>
      <c r="D17" s="159"/>
      <c r="E17" s="31">
        <v>587</v>
      </c>
      <c r="F17" s="32">
        <v>275</v>
      </c>
      <c r="G17" s="33">
        <f t="shared" si="12"/>
        <v>862</v>
      </c>
      <c r="H17" s="143">
        <v>7</v>
      </c>
      <c r="I17" s="35">
        <f t="shared" si="13"/>
        <v>11</v>
      </c>
      <c r="J17" s="144"/>
      <c r="K17" s="32"/>
      <c r="L17" s="32"/>
      <c r="M17" s="42">
        <f t="shared" si="14"/>
      </c>
      <c r="N17" s="151"/>
      <c r="O17" s="43"/>
      <c r="P17" s="153">
        <f t="shared" si="15"/>
      </c>
      <c r="Q17" s="63">
        <f t="shared" si="16"/>
      </c>
      <c r="R17" s="152">
        <f t="shared" si="17"/>
      </c>
      <c r="S17" s="37">
        <f t="shared" si="18"/>
      </c>
      <c r="T17" s="38">
        <f t="shared" si="19"/>
      </c>
      <c r="V17" s="85">
        <f t="shared" si="8"/>
        <v>86474993</v>
      </c>
      <c r="W17" s="85">
        <f t="shared" si="9"/>
        <v>11</v>
      </c>
      <c r="X17" s="85">
        <f t="shared" si="10"/>
      </c>
      <c r="Y17" s="85">
        <f t="shared" si="11"/>
      </c>
    </row>
    <row r="18" spans="1:25" ht="18.75" customHeight="1">
      <c r="A18" s="39">
        <v>36</v>
      </c>
      <c r="B18" s="50" t="s">
        <v>507</v>
      </c>
      <c r="C18" s="94" t="s">
        <v>508</v>
      </c>
      <c r="D18" s="159"/>
      <c r="E18" s="31">
        <v>597</v>
      </c>
      <c r="F18" s="32">
        <v>265</v>
      </c>
      <c r="G18" s="42">
        <f t="shared" si="12"/>
        <v>862</v>
      </c>
      <c r="H18" s="143">
        <v>16</v>
      </c>
      <c r="I18" s="35">
        <f t="shared" si="13"/>
        <v>12</v>
      </c>
      <c r="J18" s="144"/>
      <c r="K18" s="32"/>
      <c r="L18" s="32"/>
      <c r="M18" s="42">
        <f t="shared" si="14"/>
      </c>
      <c r="N18" s="93"/>
      <c r="P18" s="153">
        <f t="shared" si="15"/>
      </c>
      <c r="Q18" s="63">
        <f t="shared" si="16"/>
      </c>
      <c r="R18" s="152">
        <f t="shared" si="17"/>
      </c>
      <c r="S18" s="37">
        <f t="shared" si="18"/>
      </c>
      <c r="T18" s="38">
        <f t="shared" si="19"/>
      </c>
      <c r="V18" s="85">
        <f t="shared" si="8"/>
        <v>86464984</v>
      </c>
      <c r="W18" s="85">
        <f t="shared" si="9"/>
        <v>12</v>
      </c>
      <c r="X18" s="85">
        <f t="shared" si="10"/>
      </c>
      <c r="Y18" s="85">
        <f t="shared" si="11"/>
      </c>
    </row>
    <row r="19" spans="1:25" ht="18.75" customHeight="1">
      <c r="A19" s="45">
        <v>37</v>
      </c>
      <c r="B19" s="50" t="s">
        <v>171</v>
      </c>
      <c r="C19" s="94" t="s">
        <v>125</v>
      </c>
      <c r="D19" s="159"/>
      <c r="E19" s="31">
        <v>585</v>
      </c>
      <c r="F19" s="32">
        <v>263</v>
      </c>
      <c r="G19" s="42">
        <f t="shared" si="12"/>
        <v>848</v>
      </c>
      <c r="H19" s="143">
        <v>9</v>
      </c>
      <c r="I19" s="35">
        <f t="shared" si="13"/>
        <v>13</v>
      </c>
      <c r="J19" s="144"/>
      <c r="K19" s="32"/>
      <c r="L19" s="32"/>
      <c r="M19" s="42">
        <f t="shared" si="14"/>
      </c>
      <c r="N19" s="34"/>
      <c r="O19" s="43"/>
      <c r="P19" s="153">
        <f t="shared" si="15"/>
      </c>
      <c r="Q19" s="63">
        <f t="shared" si="16"/>
      </c>
      <c r="R19" s="152">
        <f t="shared" si="17"/>
      </c>
      <c r="S19" s="37">
        <f t="shared" si="18"/>
      </c>
      <c r="T19" s="38">
        <f t="shared" si="19"/>
      </c>
      <c r="U19" s="412" t="s">
        <v>592</v>
      </c>
      <c r="V19" s="85">
        <f t="shared" si="8"/>
        <v>85062991</v>
      </c>
      <c r="W19" s="85">
        <f t="shared" si="9"/>
        <v>13</v>
      </c>
      <c r="X19" s="85">
        <f t="shared" si="10"/>
      </c>
      <c r="Y19" s="85">
        <f t="shared" si="11"/>
      </c>
    </row>
    <row r="20" spans="1:25" ht="18.75" customHeight="1">
      <c r="A20" s="39">
        <v>38</v>
      </c>
      <c r="B20" s="50" t="s">
        <v>504</v>
      </c>
      <c r="C20" s="94" t="s">
        <v>505</v>
      </c>
      <c r="D20" s="159"/>
      <c r="E20" s="31">
        <v>569</v>
      </c>
      <c r="F20" s="32">
        <v>274</v>
      </c>
      <c r="G20" s="42">
        <f t="shared" si="12"/>
        <v>843</v>
      </c>
      <c r="H20" s="143">
        <v>15</v>
      </c>
      <c r="I20" s="35">
        <f t="shared" si="13"/>
        <v>14</v>
      </c>
      <c r="J20" s="144"/>
      <c r="K20" s="32"/>
      <c r="L20" s="32"/>
      <c r="M20" s="42">
        <f t="shared" si="14"/>
      </c>
      <c r="N20" s="34"/>
      <c r="O20" s="43"/>
      <c r="P20" s="153">
        <f t="shared" si="15"/>
      </c>
      <c r="Q20" s="63">
        <f t="shared" si="16"/>
      </c>
      <c r="R20" s="152">
        <f t="shared" si="17"/>
      </c>
      <c r="S20" s="37">
        <f t="shared" si="18"/>
      </c>
      <c r="T20" s="38">
        <f t="shared" si="19"/>
      </c>
      <c r="V20" s="85">
        <f t="shared" si="8"/>
        <v>84573985</v>
      </c>
      <c r="W20" s="85">
        <f t="shared" si="9"/>
        <v>14</v>
      </c>
      <c r="X20" s="85">
        <f t="shared" si="10"/>
      </c>
      <c r="Y20" s="85">
        <f t="shared" si="11"/>
      </c>
    </row>
    <row r="21" spans="1:25" ht="18.75" customHeight="1">
      <c r="A21" s="45">
        <v>39</v>
      </c>
      <c r="B21" s="50" t="s">
        <v>502</v>
      </c>
      <c r="C21" s="94" t="s">
        <v>224</v>
      </c>
      <c r="D21" s="159"/>
      <c r="E21" s="31">
        <v>568</v>
      </c>
      <c r="F21" s="32">
        <v>273</v>
      </c>
      <c r="G21" s="42">
        <f t="shared" si="12"/>
        <v>841</v>
      </c>
      <c r="H21" s="143">
        <v>11</v>
      </c>
      <c r="I21" s="35">
        <f t="shared" si="13"/>
        <v>15</v>
      </c>
      <c r="J21" s="144"/>
      <c r="K21" s="32"/>
      <c r="L21" s="32"/>
      <c r="M21" s="42">
        <f t="shared" si="14"/>
      </c>
      <c r="N21" s="34"/>
      <c r="O21" s="43"/>
      <c r="P21" s="153">
        <f t="shared" si="15"/>
      </c>
      <c r="Q21" s="63">
        <f t="shared" si="16"/>
      </c>
      <c r="R21" s="152">
        <f t="shared" si="17"/>
      </c>
      <c r="S21" s="37">
        <f t="shared" si="18"/>
      </c>
      <c r="T21" s="38">
        <f t="shared" si="19"/>
      </c>
      <c r="V21" s="85">
        <f t="shared" si="8"/>
        <v>84372989</v>
      </c>
      <c r="W21" s="85">
        <f t="shared" si="9"/>
        <v>15</v>
      </c>
      <c r="X21" s="85">
        <f t="shared" si="10"/>
      </c>
      <c r="Y21" s="85">
        <f t="shared" si="11"/>
      </c>
    </row>
    <row r="22" spans="1:25" ht="18.75" customHeight="1">
      <c r="A22" s="39">
        <v>40</v>
      </c>
      <c r="B22" s="50" t="s">
        <v>560</v>
      </c>
      <c r="C22" s="94" t="s">
        <v>561</v>
      </c>
      <c r="D22" s="159"/>
      <c r="E22" s="31">
        <v>573</v>
      </c>
      <c r="F22" s="32">
        <v>267</v>
      </c>
      <c r="G22" s="42">
        <f t="shared" si="12"/>
        <v>840</v>
      </c>
      <c r="H22" s="143">
        <v>12</v>
      </c>
      <c r="I22" s="35">
        <f t="shared" si="13"/>
        <v>16</v>
      </c>
      <c r="J22" s="144"/>
      <c r="K22" s="32"/>
      <c r="L22" s="32"/>
      <c r="M22" s="42">
        <f t="shared" si="14"/>
      </c>
      <c r="N22" s="34"/>
      <c r="O22" s="43"/>
      <c r="P22" s="153">
        <f t="shared" si="15"/>
      </c>
      <c r="Q22" s="63">
        <f t="shared" si="16"/>
      </c>
      <c r="R22" s="152">
        <f t="shared" si="17"/>
      </c>
      <c r="S22" s="37">
        <f t="shared" si="18"/>
      </c>
      <c r="T22" s="38">
        <f t="shared" si="19"/>
      </c>
      <c r="V22" s="85">
        <f t="shared" si="8"/>
        <v>84266988</v>
      </c>
      <c r="W22" s="85">
        <f t="shared" si="9"/>
        <v>16</v>
      </c>
      <c r="X22" s="85">
        <f t="shared" si="10"/>
      </c>
      <c r="Y22" s="85">
        <f t="shared" si="11"/>
      </c>
    </row>
    <row r="23" spans="1:25" ht="18.75" customHeight="1">
      <c r="A23" s="45">
        <v>41</v>
      </c>
      <c r="B23" s="50" t="s">
        <v>550</v>
      </c>
      <c r="C23" s="94" t="s">
        <v>258</v>
      </c>
      <c r="D23" s="159">
        <v>0.5625</v>
      </c>
      <c r="E23" s="31">
        <v>586</v>
      </c>
      <c r="F23" s="32">
        <v>254</v>
      </c>
      <c r="G23" s="42">
        <f t="shared" si="12"/>
        <v>840</v>
      </c>
      <c r="H23" s="143">
        <v>10</v>
      </c>
      <c r="I23" s="35">
        <f t="shared" si="13"/>
        <v>17</v>
      </c>
      <c r="J23" s="144"/>
      <c r="K23" s="32"/>
      <c r="L23" s="32"/>
      <c r="M23" s="42">
        <f t="shared" si="14"/>
      </c>
      <c r="N23" s="34"/>
      <c r="O23" s="43"/>
      <c r="P23" s="66">
        <f t="shared" si="15"/>
      </c>
      <c r="Q23" s="63">
        <f t="shared" si="16"/>
      </c>
      <c r="R23" s="152">
        <f t="shared" si="17"/>
      </c>
      <c r="S23" s="37">
        <f t="shared" si="18"/>
      </c>
      <c r="T23" s="38">
        <f t="shared" si="19"/>
      </c>
      <c r="U23" s="8"/>
      <c r="V23" s="85">
        <f t="shared" si="8"/>
        <v>84253990</v>
      </c>
      <c r="W23" s="85">
        <f t="shared" si="9"/>
        <v>17</v>
      </c>
      <c r="X23" s="85">
        <f t="shared" si="10"/>
      </c>
      <c r="Y23" s="85">
        <f t="shared" si="11"/>
      </c>
    </row>
    <row r="24" spans="1:25" ht="18.75" customHeight="1">
      <c r="A24" s="39">
        <v>42</v>
      </c>
      <c r="B24" s="50" t="s">
        <v>516</v>
      </c>
      <c r="C24" s="94" t="s">
        <v>517</v>
      </c>
      <c r="D24" s="159"/>
      <c r="E24" s="31">
        <v>575</v>
      </c>
      <c r="F24" s="32">
        <v>264</v>
      </c>
      <c r="G24" s="33">
        <f t="shared" si="12"/>
        <v>839</v>
      </c>
      <c r="H24" s="143">
        <v>12</v>
      </c>
      <c r="I24" s="35">
        <f t="shared" si="13"/>
        <v>18</v>
      </c>
      <c r="J24" s="142"/>
      <c r="K24" s="32"/>
      <c r="L24" s="32"/>
      <c r="M24" s="42">
        <f t="shared" si="14"/>
      </c>
      <c r="N24" s="34"/>
      <c r="O24" s="36"/>
      <c r="P24" s="66">
        <f t="shared" si="15"/>
      </c>
      <c r="Q24" s="63">
        <f t="shared" si="16"/>
      </c>
      <c r="R24" s="152">
        <f t="shared" si="17"/>
      </c>
      <c r="S24" s="37">
        <f t="shared" si="18"/>
      </c>
      <c r="T24" s="38">
        <f t="shared" si="19"/>
      </c>
      <c r="V24" s="85">
        <f t="shared" si="8"/>
        <v>84163988</v>
      </c>
      <c r="W24" s="85">
        <f t="shared" si="9"/>
        <v>18</v>
      </c>
      <c r="X24" s="85">
        <f t="shared" si="10"/>
      </c>
      <c r="Y24" s="85">
        <f t="shared" si="11"/>
      </c>
    </row>
    <row r="25" spans="1:25" ht="18.75" customHeight="1">
      <c r="A25" s="45">
        <v>43</v>
      </c>
      <c r="B25" s="50" t="s">
        <v>496</v>
      </c>
      <c r="C25" s="94" t="s">
        <v>497</v>
      </c>
      <c r="D25" s="159">
        <v>0.375</v>
      </c>
      <c r="E25" s="31">
        <v>581</v>
      </c>
      <c r="F25" s="32">
        <v>253</v>
      </c>
      <c r="G25" s="42">
        <f t="shared" si="12"/>
        <v>834</v>
      </c>
      <c r="H25" s="143">
        <v>12</v>
      </c>
      <c r="I25" s="35">
        <f t="shared" si="13"/>
        <v>19</v>
      </c>
      <c r="J25" s="144"/>
      <c r="K25" s="32"/>
      <c r="L25" s="32"/>
      <c r="M25" s="42">
        <f t="shared" si="14"/>
      </c>
      <c r="N25" s="34"/>
      <c r="O25" s="43"/>
      <c r="P25" s="153">
        <f t="shared" si="15"/>
      </c>
      <c r="Q25" s="63">
        <f t="shared" si="16"/>
      </c>
      <c r="R25" s="152">
        <f t="shared" si="17"/>
      </c>
      <c r="S25" s="37">
        <f t="shared" si="18"/>
      </c>
      <c r="T25" s="38">
        <f t="shared" si="19"/>
      </c>
      <c r="V25" s="85">
        <f t="shared" si="8"/>
        <v>83652988</v>
      </c>
      <c r="W25" s="85">
        <f t="shared" si="9"/>
        <v>19</v>
      </c>
      <c r="X25" s="85">
        <f t="shared" si="10"/>
      </c>
      <c r="Y25" s="85">
        <f t="shared" si="11"/>
      </c>
    </row>
    <row r="26" spans="1:25" ht="18.75" customHeight="1">
      <c r="A26" s="39">
        <v>44</v>
      </c>
      <c r="B26" s="50" t="s">
        <v>506</v>
      </c>
      <c r="C26" s="94" t="s">
        <v>505</v>
      </c>
      <c r="D26" s="159"/>
      <c r="E26" s="31">
        <v>577</v>
      </c>
      <c r="F26" s="32">
        <v>256</v>
      </c>
      <c r="G26" s="42">
        <f t="shared" si="12"/>
        <v>833</v>
      </c>
      <c r="H26" s="143">
        <v>6</v>
      </c>
      <c r="I26" s="35">
        <f t="shared" si="13"/>
        <v>20</v>
      </c>
      <c r="J26" s="144"/>
      <c r="K26" s="32"/>
      <c r="L26" s="32"/>
      <c r="M26" s="42">
        <f t="shared" si="14"/>
      </c>
      <c r="N26" s="34"/>
      <c r="O26" s="43"/>
      <c r="P26" s="153">
        <f t="shared" si="15"/>
      </c>
      <c r="Q26" s="63">
        <f t="shared" si="16"/>
      </c>
      <c r="R26" s="152">
        <f t="shared" si="17"/>
      </c>
      <c r="S26" s="37">
        <f t="shared" si="18"/>
      </c>
      <c r="T26" s="38">
        <f t="shared" si="19"/>
      </c>
      <c r="V26" s="85">
        <f t="shared" si="8"/>
        <v>83555994</v>
      </c>
      <c r="W26" s="85">
        <f t="shared" si="9"/>
        <v>20</v>
      </c>
      <c r="X26" s="85">
        <f t="shared" si="10"/>
      </c>
      <c r="Y26" s="85">
        <f t="shared" si="11"/>
      </c>
    </row>
    <row r="27" spans="1:25" ht="18.75" customHeight="1">
      <c r="A27" s="45">
        <v>45</v>
      </c>
      <c r="B27" s="50" t="s">
        <v>518</v>
      </c>
      <c r="C27" s="94" t="s">
        <v>369</v>
      </c>
      <c r="D27" s="159">
        <v>0.6875</v>
      </c>
      <c r="E27" s="31">
        <v>586</v>
      </c>
      <c r="F27" s="32">
        <v>234</v>
      </c>
      <c r="G27" s="42">
        <f t="shared" si="12"/>
        <v>820</v>
      </c>
      <c r="H27" s="143">
        <v>18</v>
      </c>
      <c r="I27" s="35">
        <f t="shared" si="13"/>
        <v>21</v>
      </c>
      <c r="J27" s="144"/>
      <c r="K27" s="32"/>
      <c r="L27" s="32"/>
      <c r="M27" s="42">
        <f t="shared" si="14"/>
      </c>
      <c r="N27" s="34"/>
      <c r="O27" s="43"/>
      <c r="P27" s="66">
        <f t="shared" si="15"/>
      </c>
      <c r="Q27" s="63">
        <f t="shared" si="16"/>
      </c>
      <c r="R27" s="152">
        <f t="shared" si="17"/>
      </c>
      <c r="S27" s="37">
        <f t="shared" si="18"/>
      </c>
      <c r="T27" s="38">
        <f t="shared" si="19"/>
      </c>
      <c r="U27" s="8"/>
      <c r="V27" s="85">
        <f t="shared" si="8"/>
        <v>82233982</v>
      </c>
      <c r="W27" s="85">
        <f t="shared" si="9"/>
        <v>21</v>
      </c>
      <c r="X27" s="85">
        <f t="shared" si="10"/>
      </c>
      <c r="Y27" s="85">
        <f t="shared" si="11"/>
      </c>
    </row>
    <row r="28" spans="1:25" s="8" customFormat="1" ht="18.75" customHeight="1">
      <c r="A28" s="39">
        <v>46</v>
      </c>
      <c r="B28" s="50" t="s">
        <v>498</v>
      </c>
      <c r="C28" s="94" t="s">
        <v>136</v>
      </c>
      <c r="D28" s="159"/>
      <c r="E28" s="31">
        <v>576</v>
      </c>
      <c r="F28" s="32">
        <v>231</v>
      </c>
      <c r="G28" s="33">
        <f t="shared" si="12"/>
        <v>807</v>
      </c>
      <c r="H28" s="143">
        <v>22</v>
      </c>
      <c r="I28" s="35">
        <f t="shared" si="13"/>
        <v>22</v>
      </c>
      <c r="J28" s="144"/>
      <c r="K28" s="32"/>
      <c r="L28" s="32"/>
      <c r="M28" s="42">
        <f t="shared" si="14"/>
      </c>
      <c r="N28" s="34"/>
      <c r="O28" s="43"/>
      <c r="P28" s="153">
        <f t="shared" si="15"/>
      </c>
      <c r="Q28" s="63">
        <f t="shared" si="16"/>
      </c>
      <c r="R28" s="152">
        <f t="shared" si="17"/>
      </c>
      <c r="S28" s="37">
        <f t="shared" si="18"/>
      </c>
      <c r="T28" s="38">
        <f t="shared" si="19"/>
      </c>
      <c r="U28" s="5"/>
      <c r="V28" s="85">
        <f t="shared" si="8"/>
        <v>80930978</v>
      </c>
      <c r="W28" s="85">
        <f t="shared" si="9"/>
        <v>22</v>
      </c>
      <c r="X28" s="85">
        <f t="shared" si="10"/>
      </c>
      <c r="Y28" s="85">
        <f t="shared" si="11"/>
      </c>
    </row>
    <row r="29" spans="1:25" ht="18.75" customHeight="1">
      <c r="A29" s="45">
        <v>47</v>
      </c>
      <c r="B29" s="50" t="s">
        <v>500</v>
      </c>
      <c r="C29" s="94" t="s">
        <v>501</v>
      </c>
      <c r="D29" s="159"/>
      <c r="E29" s="31">
        <v>486</v>
      </c>
      <c r="F29" s="32">
        <v>141</v>
      </c>
      <c r="G29" s="33">
        <f t="shared" si="12"/>
        <v>627</v>
      </c>
      <c r="H29" s="143">
        <v>34</v>
      </c>
      <c r="I29" s="35">
        <f t="shared" si="13"/>
        <v>23</v>
      </c>
      <c r="J29" s="144"/>
      <c r="K29" s="32"/>
      <c r="L29" s="32"/>
      <c r="M29" s="42">
        <f t="shared" si="14"/>
      </c>
      <c r="N29" s="34"/>
      <c r="O29" s="147"/>
      <c r="P29" s="66">
        <f t="shared" si="15"/>
      </c>
      <c r="Q29" s="63">
        <f t="shared" si="16"/>
      </c>
      <c r="R29" s="152">
        <f t="shared" si="17"/>
      </c>
      <c r="S29" s="37">
        <f t="shared" si="18"/>
      </c>
      <c r="T29" s="38">
        <f t="shared" si="19"/>
      </c>
      <c r="V29" s="85">
        <f t="shared" si="8"/>
        <v>62840966</v>
      </c>
      <c r="W29" s="85">
        <f t="shared" si="9"/>
        <v>23</v>
      </c>
      <c r="X29" s="85">
        <f t="shared" si="10"/>
      </c>
      <c r="Y29" s="85">
        <f t="shared" si="11"/>
      </c>
    </row>
    <row r="30" spans="1:25" ht="18.75" customHeight="1">
      <c r="A30" s="69">
        <v>48</v>
      </c>
      <c r="B30" s="95" t="s">
        <v>266</v>
      </c>
      <c r="C30" s="96" t="s">
        <v>136</v>
      </c>
      <c r="D30" s="161">
        <v>0.4375</v>
      </c>
      <c r="E30" s="370" t="s">
        <v>343</v>
      </c>
      <c r="F30" s="54"/>
      <c r="G30" s="71">
        <f t="shared" si="12"/>
      </c>
      <c r="H30" s="145"/>
      <c r="I30" s="56">
        <f t="shared" si="13"/>
      </c>
      <c r="J30" s="144"/>
      <c r="K30" s="89"/>
      <c r="L30" s="54"/>
      <c r="M30" s="71">
        <f t="shared" si="14"/>
      </c>
      <c r="N30" s="57"/>
      <c r="O30" s="144"/>
      <c r="P30" s="70">
        <f t="shared" si="15"/>
      </c>
      <c r="Q30" s="73">
        <f t="shared" si="16"/>
      </c>
      <c r="R30" s="74">
        <f t="shared" si="17"/>
      </c>
      <c r="S30" s="58">
        <f t="shared" si="18"/>
      </c>
      <c r="T30" s="59">
        <f t="shared" si="19"/>
      </c>
      <c r="V30" s="85">
        <f t="shared" si="8"/>
      </c>
      <c r="W30" s="85">
        <f t="shared" si="9"/>
      </c>
      <c r="X30" s="85">
        <f t="shared" si="10"/>
      </c>
      <c r="Y30" s="85">
        <f t="shared" si="11"/>
      </c>
    </row>
    <row r="31" spans="16:20" ht="12.75">
      <c r="P31" s="5"/>
      <c r="Q31" s="5"/>
      <c r="R31" s="5"/>
      <c r="S31" s="5"/>
      <c r="T31" s="5"/>
    </row>
    <row r="32" spans="2:20" ht="12.75">
      <c r="B32" s="6"/>
      <c r="C32" s="6"/>
      <c r="N32" s="5"/>
      <c r="O32" s="5"/>
      <c r="P32" s="5"/>
      <c r="Q32" s="5"/>
      <c r="R32" s="5"/>
      <c r="S32" s="5"/>
      <c r="T32" s="5"/>
    </row>
    <row r="33" spans="2:20" ht="12.75">
      <c r="B33" s="6"/>
      <c r="C33" s="6"/>
      <c r="S33" s="5"/>
      <c r="T33" s="5"/>
    </row>
    <row r="34" spans="2:20" ht="12.75">
      <c r="B34" s="6"/>
      <c r="C34" s="6"/>
      <c r="S34" s="5"/>
      <c r="T34" s="5"/>
    </row>
  </sheetData>
  <sheetProtection/>
  <mergeCells count="1">
    <mergeCell ref="V6:Y6"/>
  </mergeCells>
  <conditionalFormatting sqref="L7:L30 F7:F29">
    <cfRule type="cellIs" priority="17" dxfId="35" operator="lessThan" stopIfTrue="1">
      <formula>250</formula>
    </cfRule>
    <cfRule type="cellIs" priority="18" dxfId="1" operator="between" stopIfTrue="1">
      <formula>250</formula>
      <formula>299</formula>
    </cfRule>
    <cfRule type="cellIs" priority="19" dxfId="6" operator="greaterThanOrEqual" stopIfTrue="1">
      <formula>300</formula>
    </cfRule>
  </conditionalFormatting>
  <conditionalFormatting sqref="M26 M29:M30 M8 M14:M15 M19 M21:M22 G7:G30">
    <cfRule type="cellIs" priority="20" dxfId="35" operator="lessThan" stopIfTrue="1">
      <formula>800</formula>
    </cfRule>
    <cfRule type="cellIs" priority="21" dxfId="1" operator="between" stopIfTrue="1">
      <formula>800</formula>
      <formula>899</formula>
    </cfRule>
    <cfRule type="cellIs" priority="22" dxfId="6" operator="greaterThanOrEqual" stopIfTrue="1">
      <formula>900</formula>
    </cfRule>
  </conditionalFormatting>
  <conditionalFormatting sqref="T7:T30">
    <cfRule type="cellIs" priority="11" dxfId="36" operator="between" stopIfTrue="1">
      <formula>1</formula>
      <formula>3</formula>
    </cfRule>
    <cfRule type="cellIs" priority="12" dxfId="35" operator="between" stopIfTrue="1">
      <formula>4</formula>
      <formula>8</formula>
    </cfRule>
    <cfRule type="cellIs" priority="13" dxfId="2" operator="greaterThanOrEqual" stopIfTrue="1">
      <formula>9</formula>
    </cfRule>
  </conditionalFormatting>
  <conditionalFormatting sqref="S7:S30">
    <cfRule type="cellIs" priority="10" dxfId="6" operator="equal" stopIfTrue="1">
      <formula>0</formula>
    </cfRule>
  </conditionalFormatting>
  <conditionalFormatting sqref="R7:R30">
    <cfRule type="cellIs" priority="7" dxfId="35" operator="lessThan" stopIfTrue="1">
      <formula>1600</formula>
    </cfRule>
    <cfRule type="cellIs" priority="8" dxfId="1" operator="between" stopIfTrue="1">
      <formula>1600</formula>
      <formula>1799</formula>
    </cfRule>
    <cfRule type="cellIs" priority="9" dxfId="6" operator="greaterThanOrEqual" stopIfTrue="1">
      <formula>1800</formula>
    </cfRule>
  </conditionalFormatting>
  <conditionalFormatting sqref="P7:P30">
    <cfRule type="cellIs" priority="4" dxfId="35" operator="lessThan" stopIfTrue="1">
      <formula>1100</formula>
    </cfRule>
    <cfRule type="cellIs" priority="5" dxfId="1" operator="between" stopIfTrue="1">
      <formula>1100</formula>
      <formula>1199</formula>
    </cfRule>
    <cfRule type="cellIs" priority="6" dxfId="6" operator="greaterThanOrEqual" stopIfTrue="1">
      <formula>1200</formula>
    </cfRule>
  </conditionalFormatting>
  <conditionalFormatting sqref="Q7:Q30">
    <cfRule type="cellIs" priority="1" dxfId="35" operator="lessThan" stopIfTrue="1">
      <formula>500</formula>
    </cfRule>
    <cfRule type="cellIs" priority="2" dxfId="1" operator="between" stopIfTrue="1">
      <formula>500</formula>
      <formula>599</formula>
    </cfRule>
    <cfRule type="cellIs" priority="3" dxfId="6" operator="greaterThanOrEqual" stopIfTrue="1">
      <formula>600</formula>
    </cfRule>
  </conditionalFormatting>
  <conditionalFormatting sqref="K7:K30">
    <cfRule type="cellIs" priority="48" dxfId="35" operator="lessThan" stopIfTrue="1">
      <formula>550</formula>
    </cfRule>
    <cfRule type="cellIs" priority="49" dxfId="1" operator="between" stopIfTrue="1">
      <formula>550</formula>
      <formula>599</formula>
    </cfRule>
    <cfRule type="cellIs" priority="50" dxfId="6" operator="greaterThanOrEqual" stopIfTrue="1">
      <formula>600</formula>
    </cfRule>
  </conditionalFormatting>
  <conditionalFormatting sqref="M27:M28 M23:M25 M20 M16:M18 M7 M9:M13">
    <cfRule type="cellIs" priority="52" dxfId="1" operator="between" stopIfTrue="1">
      <formula>800</formula>
      <formula>899</formula>
    </cfRule>
    <cfRule type="cellIs" priority="53" dxfId="6" operator="greaterThanOrEqual" stopIfTrue="1">
      <formula>900</formula>
    </cfRule>
  </conditionalFormatting>
  <conditionalFormatting sqref="N10:N30">
    <cfRule type="cellIs" priority="54" dxfId="6" operator="equal" stopIfTrue="1">
      <formula>0</formula>
    </cfRule>
    <cfRule type="cellIs" priority="55" dxfId="1" operator="between" stopIfTrue="1">
      <formula>1</formula>
      <formula>2</formula>
    </cfRule>
    <cfRule type="cellIs" priority="56" dxfId="31" operator="greaterThan" stopIfTrue="1">
      <formula>2</formula>
    </cfRule>
  </conditionalFormatting>
  <conditionalFormatting sqref="I7:I30">
    <cfRule type="cellIs" priority="57" dxfId="1" operator="between" stopIfTrue="1">
      <formula>1</formula>
      <formula>8</formula>
    </cfRule>
    <cfRule type="cellIs" priority="58" dxfId="35" operator="greaterThanOrEqual" stopIfTrue="1">
      <formula>9</formula>
    </cfRule>
  </conditionalFormatting>
  <printOptions/>
  <pageMargins left="0.66" right="0.58" top="0.4" bottom="0.32" header="0.41" footer="0.32"/>
  <pageSetup horizontalDpi="300" verticalDpi="300" orientation="landscape" paperSize="9" r:id="rId1"/>
  <headerFooter alignWithMargins="0">
    <oddFooter>&amp;L&amp;8&amp;F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4">
      <selection activeCell="E44" sqref="E44"/>
    </sheetView>
  </sheetViews>
  <sheetFormatPr defaultColWidth="5.8515625" defaultRowHeight="12.75"/>
  <cols>
    <col min="1" max="1" width="3.57421875" style="240" customWidth="1"/>
    <col min="2" max="2" width="24.140625" style="239" customWidth="1"/>
    <col min="3" max="3" width="21.28125" style="239" customWidth="1"/>
    <col min="4" max="4" width="4.57421875" style="240" customWidth="1"/>
    <col min="5" max="7" width="5.8515625" style="240" customWidth="1"/>
    <col min="8" max="9" width="3.8515625" style="240" customWidth="1"/>
    <col min="10" max="10" width="4.28125" style="239" customWidth="1"/>
    <col min="11" max="11" width="11.421875" style="239" hidden="1" customWidth="1"/>
    <col min="12" max="12" width="4.421875" style="239" hidden="1" customWidth="1"/>
    <col min="13" max="13" width="11.421875" style="239" hidden="1" customWidth="1"/>
    <col min="14" max="14" width="4.57421875" style="239" customWidth="1"/>
    <col min="15" max="245" width="12.57421875" style="239" customWidth="1"/>
    <col min="246" max="246" width="2.7109375" style="239" customWidth="1"/>
    <col min="247" max="247" width="24.140625" style="239" customWidth="1"/>
    <col min="248" max="248" width="21.28125" style="239" customWidth="1"/>
    <col min="249" max="249" width="4.57421875" style="239" customWidth="1"/>
    <col min="250" max="252" width="5.8515625" style="239" customWidth="1"/>
    <col min="253" max="254" width="3.8515625" style="239" customWidth="1"/>
    <col min="255" max="255" width="0.9921875" style="239" customWidth="1"/>
    <col min="256" max="16384" width="5.8515625" style="239" customWidth="1"/>
  </cols>
  <sheetData>
    <row r="1" spans="1:9" ht="35.25">
      <c r="A1" s="237" t="s">
        <v>220</v>
      </c>
      <c r="B1" s="238"/>
      <c r="C1" s="238"/>
      <c r="D1" s="238"/>
      <c r="E1" s="238"/>
      <c r="F1" s="238"/>
      <c r="G1" s="238"/>
      <c r="H1" s="238"/>
      <c r="I1" s="238"/>
    </row>
    <row r="3" spans="1:9" s="243" customFormat="1" ht="15">
      <c r="A3" s="241" t="s">
        <v>221</v>
      </c>
      <c r="B3" s="241"/>
      <c r="C3" s="241"/>
      <c r="D3" s="242" t="s">
        <v>222</v>
      </c>
      <c r="E3" s="242"/>
      <c r="F3" s="242"/>
      <c r="G3" s="242"/>
      <c r="H3" s="242"/>
      <c r="I3" s="242"/>
    </row>
    <row r="5" spans="1:9" s="243" customFormat="1" ht="16.5">
      <c r="A5" s="244" t="s">
        <v>80</v>
      </c>
      <c r="B5" s="245"/>
      <c r="C5" s="246"/>
      <c r="D5" s="247" t="s">
        <v>1</v>
      </c>
      <c r="E5" s="248"/>
      <c r="F5" s="248"/>
      <c r="G5" s="248"/>
      <c r="H5" s="248"/>
      <c r="I5" s="249"/>
    </row>
    <row r="6" spans="1:14" s="257" customFormat="1" ht="20.25">
      <c r="A6" s="250" t="s">
        <v>3</v>
      </c>
      <c r="B6" s="251" t="s">
        <v>4</v>
      </c>
      <c r="C6" s="252" t="s">
        <v>5</v>
      </c>
      <c r="D6" s="253" t="s">
        <v>6</v>
      </c>
      <c r="E6" s="254" t="s">
        <v>7</v>
      </c>
      <c r="F6" s="255" t="s">
        <v>8</v>
      </c>
      <c r="G6" s="255" t="s">
        <v>9</v>
      </c>
      <c r="H6" s="255" t="s">
        <v>10</v>
      </c>
      <c r="I6" s="256" t="s">
        <v>11</v>
      </c>
      <c r="K6" s="517"/>
      <c r="L6" s="518"/>
      <c r="M6" s="518"/>
      <c r="N6" s="518"/>
    </row>
    <row r="7" spans="1:14" s="243" customFormat="1" ht="15">
      <c r="A7" s="258">
        <v>221</v>
      </c>
      <c r="B7" s="259" t="s">
        <v>223</v>
      </c>
      <c r="C7" s="260" t="s">
        <v>224</v>
      </c>
      <c r="D7" s="261">
        <v>0.375</v>
      </c>
      <c r="E7" s="262">
        <v>358</v>
      </c>
      <c r="F7" s="263">
        <v>204</v>
      </c>
      <c r="G7" s="264">
        <f aca="true" t="shared" si="0" ref="G7:G22">IF(SUM(E7,F7)&gt;0,SUM(E7,F7),"")</f>
        <v>562</v>
      </c>
      <c r="H7" s="265">
        <v>3</v>
      </c>
      <c r="I7" s="266">
        <f aca="true" t="shared" si="1" ref="I7:I22">IF(L7&gt;0,L7,"")</f>
        <v>1</v>
      </c>
      <c r="J7" s="239"/>
      <c r="K7" s="267">
        <f aca="true" t="shared" si="2" ref="K7:K22">IF(SUM(G7)&gt;0,100000*G7+1000*F7-H7,"")</f>
        <v>56403997</v>
      </c>
      <c r="L7" s="267">
        <f aca="true" t="shared" si="3" ref="L7:L22">IF(SUM(G7)&gt;0,RANK(K7,$K$7:$K$22,0),"")</f>
        <v>1</v>
      </c>
      <c r="M7" s="267"/>
      <c r="N7" s="268"/>
    </row>
    <row r="8" spans="1:17" ht="15">
      <c r="A8" s="269">
        <v>222</v>
      </c>
      <c r="B8" s="270" t="s">
        <v>236</v>
      </c>
      <c r="C8" s="260" t="s">
        <v>237</v>
      </c>
      <c r="D8" s="261"/>
      <c r="E8" s="262">
        <v>361</v>
      </c>
      <c r="F8" s="263">
        <v>196</v>
      </c>
      <c r="G8" s="264">
        <f t="shared" si="0"/>
        <v>557</v>
      </c>
      <c r="H8" s="271">
        <v>3</v>
      </c>
      <c r="I8" s="266">
        <f t="shared" si="1"/>
        <v>2</v>
      </c>
      <c r="K8" s="267">
        <f t="shared" si="2"/>
        <v>55895997</v>
      </c>
      <c r="L8" s="267">
        <f t="shared" si="3"/>
        <v>2</v>
      </c>
      <c r="M8" s="267"/>
      <c r="N8" s="268"/>
      <c r="O8" s="272" t="s">
        <v>227</v>
      </c>
      <c r="Q8" s="272" t="s">
        <v>228</v>
      </c>
    </row>
    <row r="9" spans="1:15" ht="15">
      <c r="A9" s="258">
        <v>223</v>
      </c>
      <c r="B9" s="270" t="s">
        <v>247</v>
      </c>
      <c r="C9" s="260" t="s">
        <v>248</v>
      </c>
      <c r="D9" s="261">
        <v>0.6041666666666666</v>
      </c>
      <c r="E9" s="262">
        <v>362</v>
      </c>
      <c r="F9" s="263">
        <v>185</v>
      </c>
      <c r="G9" s="264">
        <f t="shared" si="0"/>
        <v>547</v>
      </c>
      <c r="H9" s="271">
        <v>2</v>
      </c>
      <c r="I9" s="266">
        <f t="shared" si="1"/>
        <v>3</v>
      </c>
      <c r="K9" s="267">
        <f t="shared" si="2"/>
        <v>54884998</v>
      </c>
      <c r="L9" s="267">
        <f t="shared" si="3"/>
        <v>3</v>
      </c>
      <c r="M9" s="267"/>
      <c r="N9" s="268"/>
      <c r="O9" s="272" t="s">
        <v>231</v>
      </c>
    </row>
    <row r="10" spans="1:14" ht="15">
      <c r="A10" s="269">
        <v>224</v>
      </c>
      <c r="B10" s="270" t="s">
        <v>234</v>
      </c>
      <c r="C10" s="260" t="s">
        <v>235</v>
      </c>
      <c r="D10" s="261">
        <v>0.4513888888888889</v>
      </c>
      <c r="E10" s="262">
        <v>352</v>
      </c>
      <c r="F10" s="263">
        <v>177</v>
      </c>
      <c r="G10" s="264">
        <f t="shared" si="0"/>
        <v>529</v>
      </c>
      <c r="H10" s="271">
        <v>3</v>
      </c>
      <c r="I10" s="266">
        <f t="shared" si="1"/>
        <v>4</v>
      </c>
      <c r="K10" s="267">
        <f t="shared" si="2"/>
        <v>53076997</v>
      </c>
      <c r="L10" s="267">
        <f t="shared" si="3"/>
        <v>4</v>
      </c>
      <c r="M10" s="267"/>
      <c r="N10" s="268"/>
    </row>
    <row r="11" spans="1:14" ht="15">
      <c r="A11" s="258">
        <v>225</v>
      </c>
      <c r="B11" s="273" t="s">
        <v>238</v>
      </c>
      <c r="C11" s="274" t="s">
        <v>239</v>
      </c>
      <c r="D11" s="261"/>
      <c r="E11" s="262">
        <v>338</v>
      </c>
      <c r="F11" s="263">
        <v>187</v>
      </c>
      <c r="G11" s="264">
        <f t="shared" si="0"/>
        <v>525</v>
      </c>
      <c r="H11" s="271">
        <v>5</v>
      </c>
      <c r="I11" s="266">
        <f t="shared" si="1"/>
        <v>5</v>
      </c>
      <c r="K11" s="267">
        <f t="shared" si="2"/>
        <v>52686995</v>
      </c>
      <c r="L11" s="267">
        <f t="shared" si="3"/>
        <v>5</v>
      </c>
      <c r="M11" s="267"/>
      <c r="N11" s="268"/>
    </row>
    <row r="12" spans="1:14" ht="15">
      <c r="A12" s="269">
        <v>226</v>
      </c>
      <c r="B12" s="270" t="s">
        <v>253</v>
      </c>
      <c r="C12" s="260" t="s">
        <v>254</v>
      </c>
      <c r="D12" s="261"/>
      <c r="E12" s="262">
        <v>356</v>
      </c>
      <c r="F12" s="263">
        <v>168</v>
      </c>
      <c r="G12" s="264">
        <f t="shared" si="0"/>
        <v>524</v>
      </c>
      <c r="H12" s="271">
        <v>1</v>
      </c>
      <c r="I12" s="266">
        <f t="shared" si="1"/>
        <v>6</v>
      </c>
      <c r="K12" s="267">
        <f t="shared" si="2"/>
        <v>52567999</v>
      </c>
      <c r="L12" s="267">
        <f t="shared" si="3"/>
        <v>6</v>
      </c>
      <c r="M12" s="267"/>
      <c r="N12" s="268"/>
    </row>
    <row r="13" spans="1:14" ht="15">
      <c r="A13" s="258">
        <v>227</v>
      </c>
      <c r="B13" s="270" t="s">
        <v>242</v>
      </c>
      <c r="C13" s="260" t="s">
        <v>154</v>
      </c>
      <c r="D13" s="275"/>
      <c r="E13" s="262">
        <v>351</v>
      </c>
      <c r="F13" s="263">
        <v>171</v>
      </c>
      <c r="G13" s="264">
        <f t="shared" si="0"/>
        <v>522</v>
      </c>
      <c r="H13" s="271">
        <v>2</v>
      </c>
      <c r="I13" s="266">
        <f t="shared" si="1"/>
        <v>7</v>
      </c>
      <c r="K13" s="267">
        <f t="shared" si="2"/>
        <v>52370998</v>
      </c>
      <c r="L13" s="267">
        <f t="shared" si="3"/>
        <v>7</v>
      </c>
      <c r="M13" s="267"/>
      <c r="N13" s="268"/>
    </row>
    <row r="14" spans="1:14" ht="15">
      <c r="A14" s="269">
        <v>228</v>
      </c>
      <c r="B14" s="270" t="s">
        <v>251</v>
      </c>
      <c r="C14" s="260" t="s">
        <v>252</v>
      </c>
      <c r="D14" s="261"/>
      <c r="E14" s="262">
        <v>341</v>
      </c>
      <c r="F14" s="263">
        <v>175</v>
      </c>
      <c r="G14" s="264">
        <f t="shared" si="0"/>
        <v>516</v>
      </c>
      <c r="H14" s="271">
        <v>4</v>
      </c>
      <c r="I14" s="266">
        <f t="shared" si="1"/>
        <v>8</v>
      </c>
      <c r="K14" s="267">
        <f t="shared" si="2"/>
        <v>51774996</v>
      </c>
      <c r="L14" s="267">
        <f t="shared" si="3"/>
        <v>8</v>
      </c>
      <c r="M14" s="267"/>
      <c r="N14" s="268"/>
    </row>
    <row r="15" spans="1:14" ht="15">
      <c r="A15" s="258">
        <v>229</v>
      </c>
      <c r="B15" s="270" t="s">
        <v>243</v>
      </c>
      <c r="C15" s="260" t="s">
        <v>244</v>
      </c>
      <c r="D15" s="261"/>
      <c r="E15" s="262">
        <v>356</v>
      </c>
      <c r="F15" s="263">
        <v>158</v>
      </c>
      <c r="G15" s="264">
        <f t="shared" si="0"/>
        <v>514</v>
      </c>
      <c r="H15" s="271">
        <v>2</v>
      </c>
      <c r="I15" s="266">
        <f t="shared" si="1"/>
        <v>9</v>
      </c>
      <c r="K15" s="267">
        <f t="shared" si="2"/>
        <v>51557998</v>
      </c>
      <c r="L15" s="267">
        <f t="shared" si="3"/>
        <v>9</v>
      </c>
      <c r="M15" s="267"/>
      <c r="N15" s="268"/>
    </row>
    <row r="16" spans="1:14" ht="15">
      <c r="A16" s="269">
        <v>230</v>
      </c>
      <c r="B16" s="270" t="s">
        <v>249</v>
      </c>
      <c r="C16" s="260" t="s">
        <v>250</v>
      </c>
      <c r="D16" s="261"/>
      <c r="E16" s="262">
        <v>345</v>
      </c>
      <c r="F16" s="263">
        <v>167</v>
      </c>
      <c r="G16" s="264">
        <f t="shared" si="0"/>
        <v>512</v>
      </c>
      <c r="H16" s="271">
        <v>4</v>
      </c>
      <c r="I16" s="266">
        <f t="shared" si="1"/>
        <v>10</v>
      </c>
      <c r="K16" s="267">
        <f t="shared" si="2"/>
        <v>51366996</v>
      </c>
      <c r="L16" s="267">
        <f t="shared" si="3"/>
        <v>10</v>
      </c>
      <c r="M16" s="267"/>
      <c r="N16" s="268"/>
    </row>
    <row r="17" spans="1:14" ht="15">
      <c r="A17" s="258">
        <v>231</v>
      </c>
      <c r="B17" s="270" t="s">
        <v>307</v>
      </c>
      <c r="C17" s="260" t="s">
        <v>308</v>
      </c>
      <c r="D17" s="261"/>
      <c r="E17" s="262">
        <v>364</v>
      </c>
      <c r="F17" s="263">
        <v>147</v>
      </c>
      <c r="G17" s="276">
        <f t="shared" si="0"/>
        <v>511</v>
      </c>
      <c r="H17" s="271">
        <v>8</v>
      </c>
      <c r="I17" s="266">
        <f t="shared" si="1"/>
        <v>11</v>
      </c>
      <c r="K17" s="267">
        <f t="shared" si="2"/>
        <v>51246992</v>
      </c>
      <c r="L17" s="267">
        <f t="shared" si="3"/>
        <v>11</v>
      </c>
      <c r="M17" s="267"/>
      <c r="N17" s="268"/>
    </row>
    <row r="18" spans="1:14" ht="15">
      <c r="A18" s="269">
        <v>232</v>
      </c>
      <c r="B18" s="270" t="s">
        <v>245</v>
      </c>
      <c r="C18" s="260" t="s">
        <v>246</v>
      </c>
      <c r="D18" s="261"/>
      <c r="E18" s="262">
        <v>344</v>
      </c>
      <c r="F18" s="263">
        <v>165</v>
      </c>
      <c r="G18" s="264">
        <f t="shared" si="0"/>
        <v>509</v>
      </c>
      <c r="H18" s="271">
        <v>7</v>
      </c>
      <c r="I18" s="266">
        <f t="shared" si="1"/>
        <v>12</v>
      </c>
      <c r="K18" s="267">
        <f t="shared" si="2"/>
        <v>51064993</v>
      </c>
      <c r="L18" s="267">
        <f t="shared" si="3"/>
        <v>12</v>
      </c>
      <c r="M18" s="267"/>
      <c r="N18" s="268"/>
    </row>
    <row r="19" spans="1:14" ht="15">
      <c r="A19" s="258">
        <v>233</v>
      </c>
      <c r="B19" s="270" t="s">
        <v>225</v>
      </c>
      <c r="C19" s="260" t="s">
        <v>226</v>
      </c>
      <c r="D19" s="261"/>
      <c r="E19" s="262">
        <v>363</v>
      </c>
      <c r="F19" s="263">
        <v>126</v>
      </c>
      <c r="G19" s="264">
        <f t="shared" si="0"/>
        <v>489</v>
      </c>
      <c r="H19" s="271">
        <v>8</v>
      </c>
      <c r="I19" s="266">
        <f t="shared" si="1"/>
        <v>13</v>
      </c>
      <c r="K19" s="267">
        <f t="shared" si="2"/>
        <v>49025992</v>
      </c>
      <c r="L19" s="267">
        <f t="shared" si="3"/>
        <v>13</v>
      </c>
      <c r="M19" s="267"/>
      <c r="N19" s="268"/>
    </row>
    <row r="20" spans="1:14" ht="15">
      <c r="A20" s="269">
        <v>234</v>
      </c>
      <c r="B20" s="270" t="s">
        <v>232</v>
      </c>
      <c r="C20" s="260" t="s">
        <v>233</v>
      </c>
      <c r="D20" s="261"/>
      <c r="E20" s="262">
        <v>330</v>
      </c>
      <c r="F20" s="263">
        <v>154</v>
      </c>
      <c r="G20" s="264">
        <f t="shared" si="0"/>
        <v>484</v>
      </c>
      <c r="H20" s="271">
        <v>7</v>
      </c>
      <c r="I20" s="266">
        <f t="shared" si="1"/>
        <v>14</v>
      </c>
      <c r="K20" s="267">
        <f t="shared" si="2"/>
        <v>48553993</v>
      </c>
      <c r="L20" s="267">
        <f t="shared" si="3"/>
        <v>14</v>
      </c>
      <c r="M20" s="267"/>
      <c r="N20" s="268"/>
    </row>
    <row r="21" spans="1:14" ht="15">
      <c r="A21" s="258">
        <v>235</v>
      </c>
      <c r="B21" s="270" t="s">
        <v>240</v>
      </c>
      <c r="C21" s="260" t="s">
        <v>241</v>
      </c>
      <c r="D21" s="261">
        <v>0.5277777777777778</v>
      </c>
      <c r="E21" s="262">
        <v>337</v>
      </c>
      <c r="F21" s="263">
        <v>143</v>
      </c>
      <c r="G21" s="264">
        <f t="shared" si="0"/>
        <v>480</v>
      </c>
      <c r="H21" s="271">
        <v>7</v>
      </c>
      <c r="I21" s="266">
        <f t="shared" si="1"/>
        <v>15</v>
      </c>
      <c r="K21" s="267">
        <f t="shared" si="2"/>
        <v>48142993</v>
      </c>
      <c r="L21" s="267">
        <f t="shared" si="3"/>
        <v>15</v>
      </c>
      <c r="M21" s="267"/>
      <c r="N21" s="267"/>
    </row>
    <row r="22" spans="1:14" ht="15">
      <c r="A22" s="277">
        <v>236</v>
      </c>
      <c r="B22" s="278" t="s">
        <v>229</v>
      </c>
      <c r="C22" s="279" t="s">
        <v>230</v>
      </c>
      <c r="D22" s="280"/>
      <c r="E22" s="281">
        <v>331</v>
      </c>
      <c r="F22" s="282">
        <v>124</v>
      </c>
      <c r="G22" s="283">
        <f t="shared" si="0"/>
        <v>455</v>
      </c>
      <c r="H22" s="284">
        <v>10</v>
      </c>
      <c r="I22" s="285">
        <f t="shared" si="1"/>
        <v>16</v>
      </c>
      <c r="K22" s="267">
        <f t="shared" si="2"/>
        <v>45623990</v>
      </c>
      <c r="L22" s="267">
        <f t="shared" si="3"/>
        <v>16</v>
      </c>
      <c r="M22" s="267"/>
      <c r="N22" s="267"/>
    </row>
    <row r="24" spans="1:9" s="243" customFormat="1" ht="15">
      <c r="A24" s="241" t="s">
        <v>221</v>
      </c>
      <c r="B24" s="241"/>
      <c r="C24" s="241"/>
      <c r="D24" s="242" t="s">
        <v>222</v>
      </c>
      <c r="E24" s="242"/>
      <c r="F24" s="242"/>
      <c r="G24" s="242"/>
      <c r="H24" s="242"/>
      <c r="I24" s="242"/>
    </row>
    <row r="26" spans="1:9" s="243" customFormat="1" ht="16.5">
      <c r="A26" s="244" t="s">
        <v>17</v>
      </c>
      <c r="B26" s="245"/>
      <c r="C26" s="246"/>
      <c r="D26" s="247" t="s">
        <v>1</v>
      </c>
      <c r="E26" s="248"/>
      <c r="F26" s="248"/>
      <c r="G26" s="248"/>
      <c r="H26" s="248"/>
      <c r="I26" s="249"/>
    </row>
    <row r="27" spans="1:14" s="257" customFormat="1" ht="20.25">
      <c r="A27" s="250" t="s">
        <v>3</v>
      </c>
      <c r="B27" s="251" t="s">
        <v>4</v>
      </c>
      <c r="C27" s="252" t="s">
        <v>5</v>
      </c>
      <c r="D27" s="253" t="s">
        <v>6</v>
      </c>
      <c r="E27" s="254" t="s">
        <v>7</v>
      </c>
      <c r="F27" s="255" t="s">
        <v>8</v>
      </c>
      <c r="G27" s="255" t="s">
        <v>9</v>
      </c>
      <c r="H27" s="255" t="s">
        <v>10</v>
      </c>
      <c r="I27" s="256" t="s">
        <v>11</v>
      </c>
      <c r="K27" s="517"/>
      <c r="L27" s="518"/>
      <c r="M27" s="518"/>
      <c r="N27" s="518"/>
    </row>
    <row r="28" spans="1:14" s="243" customFormat="1" ht="15">
      <c r="A28" s="258">
        <v>237</v>
      </c>
      <c r="B28" s="259" t="s">
        <v>262</v>
      </c>
      <c r="C28" s="260" t="s">
        <v>125</v>
      </c>
      <c r="D28" s="261"/>
      <c r="E28" s="262">
        <v>363</v>
      </c>
      <c r="F28" s="263">
        <v>202</v>
      </c>
      <c r="G28" s="264">
        <f aca="true" t="shared" si="4" ref="G28:G43">IF(SUM(E28,F28)&gt;0,SUM(E28,F28),"")</f>
        <v>565</v>
      </c>
      <c r="H28" s="265">
        <v>1</v>
      </c>
      <c r="I28" s="266">
        <f aca="true" t="shared" si="5" ref="I28:I43">IF(L28&gt;0,L28,"")</f>
        <v>1</v>
      </c>
      <c r="J28" s="239"/>
      <c r="K28" s="267">
        <f aca="true" t="shared" si="6" ref="K28:K43">IF(SUM(G28)&gt;0,100000*G28+1000*F28-H28,"")</f>
        <v>56701999</v>
      </c>
      <c r="L28" s="267">
        <f>IF(SUM(G28)&gt;0,RANK(K28,$K$28:$K$43,0),"")</f>
        <v>1</v>
      </c>
      <c r="M28" s="267"/>
      <c r="N28" s="268"/>
    </row>
    <row r="29" spans="1:17" ht="15">
      <c r="A29" s="269">
        <v>238</v>
      </c>
      <c r="B29" s="270" t="s">
        <v>263</v>
      </c>
      <c r="C29" s="260" t="s">
        <v>264</v>
      </c>
      <c r="D29" s="261">
        <v>0.4895833333333333</v>
      </c>
      <c r="E29" s="262">
        <v>372</v>
      </c>
      <c r="F29" s="263">
        <v>152</v>
      </c>
      <c r="G29" s="264">
        <f t="shared" si="4"/>
        <v>524</v>
      </c>
      <c r="H29" s="271">
        <v>5</v>
      </c>
      <c r="I29" s="266">
        <f t="shared" si="5"/>
        <v>2</v>
      </c>
      <c r="K29" s="267">
        <f t="shared" si="6"/>
        <v>52551995</v>
      </c>
      <c r="L29" s="267">
        <f aca="true" t="shared" si="7" ref="L29:L43">IF(SUM(G29)&gt;0,RANK(K29,$K$28:$K$43,0),"")</f>
        <v>2</v>
      </c>
      <c r="M29" s="267"/>
      <c r="N29" s="268"/>
      <c r="O29" s="272" t="s">
        <v>227</v>
      </c>
      <c r="Q29" s="272" t="s">
        <v>259</v>
      </c>
    </row>
    <row r="30" spans="1:15" ht="15">
      <c r="A30" s="258">
        <v>239</v>
      </c>
      <c r="B30" s="270" t="s">
        <v>272</v>
      </c>
      <c r="C30" s="260" t="s">
        <v>273</v>
      </c>
      <c r="D30" s="261"/>
      <c r="E30" s="262">
        <v>348</v>
      </c>
      <c r="F30" s="263">
        <v>173</v>
      </c>
      <c r="G30" s="264">
        <f t="shared" si="4"/>
        <v>521</v>
      </c>
      <c r="H30" s="271">
        <v>5</v>
      </c>
      <c r="I30" s="266">
        <f t="shared" si="5"/>
        <v>3</v>
      </c>
      <c r="K30" s="267">
        <f t="shared" si="6"/>
        <v>52272995</v>
      </c>
      <c r="L30" s="267">
        <f t="shared" si="7"/>
        <v>3</v>
      </c>
      <c r="M30" s="267"/>
      <c r="N30" s="268"/>
      <c r="O30" s="272" t="s">
        <v>261</v>
      </c>
    </row>
    <row r="31" spans="1:14" ht="15">
      <c r="A31" s="269">
        <v>240</v>
      </c>
      <c r="B31" s="270" t="s">
        <v>257</v>
      </c>
      <c r="C31" s="260" t="s">
        <v>258</v>
      </c>
      <c r="D31" s="261"/>
      <c r="E31" s="262">
        <v>370</v>
      </c>
      <c r="F31" s="263">
        <v>142</v>
      </c>
      <c r="G31" s="264">
        <f t="shared" si="4"/>
        <v>512</v>
      </c>
      <c r="H31" s="271">
        <v>8</v>
      </c>
      <c r="I31" s="266">
        <f t="shared" si="5"/>
        <v>4</v>
      </c>
      <c r="K31" s="267">
        <f t="shared" si="6"/>
        <v>51341992</v>
      </c>
      <c r="L31" s="267">
        <f t="shared" si="7"/>
        <v>4</v>
      </c>
      <c r="M31" s="267"/>
      <c r="N31" s="268"/>
    </row>
    <row r="32" spans="1:14" ht="15">
      <c r="A32" s="258">
        <v>241</v>
      </c>
      <c r="B32" s="273" t="s">
        <v>265</v>
      </c>
      <c r="C32" s="274" t="s">
        <v>125</v>
      </c>
      <c r="D32" s="261"/>
      <c r="E32" s="262">
        <v>359</v>
      </c>
      <c r="F32" s="263">
        <v>151</v>
      </c>
      <c r="G32" s="264">
        <f t="shared" si="4"/>
        <v>510</v>
      </c>
      <c r="H32" s="271">
        <v>5</v>
      </c>
      <c r="I32" s="266">
        <f t="shared" si="5"/>
        <v>5</v>
      </c>
      <c r="K32" s="267">
        <f t="shared" si="6"/>
        <v>51150995</v>
      </c>
      <c r="L32" s="267">
        <f t="shared" si="7"/>
        <v>5</v>
      </c>
      <c r="M32" s="267"/>
      <c r="N32" s="268"/>
    </row>
    <row r="33" spans="1:14" ht="15">
      <c r="A33" s="269">
        <v>242</v>
      </c>
      <c r="B33" s="270" t="s">
        <v>267</v>
      </c>
      <c r="C33" s="260" t="s">
        <v>268</v>
      </c>
      <c r="D33" s="261">
        <v>0.5659722222222222</v>
      </c>
      <c r="E33" s="262">
        <v>331</v>
      </c>
      <c r="F33" s="263">
        <v>177</v>
      </c>
      <c r="G33" s="264">
        <f t="shared" si="4"/>
        <v>508</v>
      </c>
      <c r="H33" s="271">
        <v>6</v>
      </c>
      <c r="I33" s="266">
        <f t="shared" si="5"/>
        <v>6</v>
      </c>
      <c r="K33" s="267">
        <f t="shared" si="6"/>
        <v>50976994</v>
      </c>
      <c r="L33" s="267">
        <f t="shared" si="7"/>
        <v>6</v>
      </c>
      <c r="M33" s="267"/>
      <c r="N33" s="268"/>
    </row>
    <row r="34" spans="1:14" ht="15">
      <c r="A34" s="258">
        <v>243</v>
      </c>
      <c r="B34" s="270" t="s">
        <v>269</v>
      </c>
      <c r="C34" s="260" t="s">
        <v>268</v>
      </c>
      <c r="D34" s="275"/>
      <c r="E34" s="262">
        <v>328</v>
      </c>
      <c r="F34" s="263">
        <v>170</v>
      </c>
      <c r="G34" s="264">
        <f t="shared" si="4"/>
        <v>498</v>
      </c>
      <c r="H34" s="271">
        <v>7</v>
      </c>
      <c r="I34" s="266">
        <f t="shared" si="5"/>
        <v>7</v>
      </c>
      <c r="K34" s="267">
        <f t="shared" si="6"/>
        <v>49969993</v>
      </c>
      <c r="L34" s="267">
        <f t="shared" si="7"/>
        <v>7</v>
      </c>
      <c r="M34" s="267"/>
      <c r="N34" s="268"/>
    </row>
    <row r="35" spans="1:14" ht="15">
      <c r="A35" s="269">
        <v>244</v>
      </c>
      <c r="B35" s="270" t="s">
        <v>255</v>
      </c>
      <c r="C35" s="260" t="s">
        <v>256</v>
      </c>
      <c r="D35" s="261">
        <v>0.4131944444444444</v>
      </c>
      <c r="E35" s="262">
        <v>353</v>
      </c>
      <c r="F35" s="263">
        <v>142</v>
      </c>
      <c r="G35" s="264">
        <f t="shared" si="4"/>
        <v>495</v>
      </c>
      <c r="H35" s="271">
        <v>18</v>
      </c>
      <c r="I35" s="266">
        <f t="shared" si="5"/>
        <v>8</v>
      </c>
      <c r="K35" s="267">
        <f t="shared" si="6"/>
        <v>49641982</v>
      </c>
      <c r="L35" s="267">
        <f t="shared" si="7"/>
        <v>8</v>
      </c>
      <c r="M35" s="267"/>
      <c r="N35" s="268"/>
    </row>
    <row r="36" spans="1:14" ht="15">
      <c r="A36" s="258">
        <v>245</v>
      </c>
      <c r="B36" s="270" t="s">
        <v>551</v>
      </c>
      <c r="C36" s="260" t="s">
        <v>142</v>
      </c>
      <c r="D36" s="261"/>
      <c r="E36" s="262">
        <v>336</v>
      </c>
      <c r="F36" s="263">
        <v>153</v>
      </c>
      <c r="G36" s="264">
        <f t="shared" si="4"/>
        <v>489</v>
      </c>
      <c r="H36" s="271">
        <v>5</v>
      </c>
      <c r="I36" s="266">
        <f t="shared" si="5"/>
        <v>9</v>
      </c>
      <c r="K36" s="267">
        <f t="shared" si="6"/>
        <v>49052995</v>
      </c>
      <c r="L36" s="267">
        <f t="shared" si="7"/>
        <v>9</v>
      </c>
      <c r="M36" s="267"/>
      <c r="N36" s="268"/>
    </row>
    <row r="37" spans="1:14" ht="15">
      <c r="A37" s="269">
        <v>246</v>
      </c>
      <c r="B37" s="270" t="s">
        <v>270</v>
      </c>
      <c r="C37" s="260" t="s">
        <v>271</v>
      </c>
      <c r="D37" s="261"/>
      <c r="E37" s="262">
        <v>344</v>
      </c>
      <c r="F37" s="263">
        <v>143</v>
      </c>
      <c r="G37" s="264">
        <f t="shared" si="4"/>
        <v>487</v>
      </c>
      <c r="H37" s="271">
        <v>9</v>
      </c>
      <c r="I37" s="266">
        <f t="shared" si="5"/>
        <v>10</v>
      </c>
      <c r="K37" s="267">
        <f t="shared" si="6"/>
        <v>48842991</v>
      </c>
      <c r="L37" s="267">
        <f t="shared" si="7"/>
        <v>10</v>
      </c>
      <c r="M37" s="267"/>
      <c r="N37" s="268"/>
    </row>
    <row r="38" spans="1:14" ht="15">
      <c r="A38" s="258">
        <v>247</v>
      </c>
      <c r="B38" s="270" t="s">
        <v>260</v>
      </c>
      <c r="C38" s="260" t="s">
        <v>125</v>
      </c>
      <c r="D38" s="261"/>
      <c r="E38" s="262">
        <v>323</v>
      </c>
      <c r="F38" s="263">
        <v>137</v>
      </c>
      <c r="G38" s="276">
        <f t="shared" si="4"/>
        <v>460</v>
      </c>
      <c r="H38" s="271">
        <v>8</v>
      </c>
      <c r="I38" s="266">
        <f t="shared" si="5"/>
        <v>11</v>
      </c>
      <c r="K38" s="267">
        <f t="shared" si="6"/>
        <v>46136992</v>
      </c>
      <c r="L38" s="267">
        <f t="shared" si="7"/>
        <v>11</v>
      </c>
      <c r="M38" s="267"/>
      <c r="N38" s="268"/>
    </row>
    <row r="39" spans="1:14" ht="15">
      <c r="A39" s="277">
        <v>248</v>
      </c>
      <c r="B39" s="286" t="s">
        <v>266</v>
      </c>
      <c r="C39" s="287" t="s">
        <v>136</v>
      </c>
      <c r="D39" s="280"/>
      <c r="E39" s="281" t="s">
        <v>343</v>
      </c>
      <c r="F39" s="282"/>
      <c r="G39" s="283">
        <f t="shared" si="4"/>
      </c>
      <c r="H39" s="288"/>
      <c r="I39" s="285">
        <f t="shared" si="5"/>
      </c>
      <c r="K39" s="267">
        <f t="shared" si="6"/>
      </c>
      <c r="L39" s="267">
        <f t="shared" si="7"/>
      </c>
      <c r="M39" s="267"/>
      <c r="N39" s="268"/>
    </row>
    <row r="40" spans="1:14" ht="15" hidden="1">
      <c r="A40" s="258">
        <v>249</v>
      </c>
      <c r="B40" s="270" t="s">
        <v>274</v>
      </c>
      <c r="C40" s="260" t="s">
        <v>275</v>
      </c>
      <c r="D40" s="275"/>
      <c r="E40" s="289"/>
      <c r="F40" s="290"/>
      <c r="G40" s="291">
        <f t="shared" si="4"/>
      </c>
      <c r="H40" s="271"/>
      <c r="I40" s="292">
        <f t="shared" si="5"/>
      </c>
      <c r="K40" s="267">
        <f t="shared" si="6"/>
      </c>
      <c r="L40" s="267">
        <f t="shared" si="7"/>
      </c>
      <c r="M40" s="267"/>
      <c r="N40" s="275"/>
    </row>
    <row r="41" spans="1:14" ht="15" hidden="1">
      <c r="A41" s="269">
        <v>250</v>
      </c>
      <c r="B41" s="270" t="s">
        <v>276</v>
      </c>
      <c r="C41" s="260" t="s">
        <v>277</v>
      </c>
      <c r="D41" s="261"/>
      <c r="E41" s="262"/>
      <c r="F41" s="263"/>
      <c r="G41" s="264">
        <f t="shared" si="4"/>
      </c>
      <c r="H41" s="271"/>
      <c r="I41" s="266">
        <f t="shared" si="5"/>
      </c>
      <c r="K41" s="267">
        <f t="shared" si="6"/>
      </c>
      <c r="L41" s="267">
        <f t="shared" si="7"/>
      </c>
      <c r="M41" s="267"/>
      <c r="N41" s="267"/>
    </row>
    <row r="42" spans="1:14" ht="15" hidden="1">
      <c r="A42" s="258">
        <v>251</v>
      </c>
      <c r="B42" s="270" t="s">
        <v>278</v>
      </c>
      <c r="C42" s="260" t="s">
        <v>279</v>
      </c>
      <c r="D42" s="261"/>
      <c r="E42" s="262"/>
      <c r="F42" s="263"/>
      <c r="G42" s="264">
        <f t="shared" si="4"/>
      </c>
      <c r="H42" s="271"/>
      <c r="I42" s="266">
        <f t="shared" si="5"/>
      </c>
      <c r="K42" s="267">
        <f t="shared" si="6"/>
      </c>
      <c r="L42" s="267">
        <f t="shared" si="7"/>
      </c>
      <c r="M42" s="267"/>
      <c r="N42" s="267"/>
    </row>
    <row r="43" spans="1:14" ht="15" hidden="1">
      <c r="A43" s="277">
        <v>252</v>
      </c>
      <c r="B43" s="278" t="s">
        <v>280</v>
      </c>
      <c r="C43" s="279" t="s">
        <v>281</v>
      </c>
      <c r="D43" s="280"/>
      <c r="E43" s="281"/>
      <c r="F43" s="282"/>
      <c r="G43" s="283">
        <f t="shared" si="4"/>
      </c>
      <c r="H43" s="284"/>
      <c r="I43" s="285">
        <f t="shared" si="5"/>
      </c>
      <c r="K43" s="267">
        <f t="shared" si="6"/>
      </c>
      <c r="L43" s="267">
        <f t="shared" si="7"/>
      </c>
      <c r="M43" s="267"/>
      <c r="N43" s="267"/>
    </row>
  </sheetData>
  <sheetProtection/>
  <mergeCells count="2">
    <mergeCell ref="K6:N6"/>
    <mergeCell ref="K27:N27"/>
  </mergeCells>
  <conditionalFormatting sqref="I28:I43 I7:I22">
    <cfRule type="cellIs" priority="1" dxfId="1" operator="between" stopIfTrue="1">
      <formula>1</formula>
      <formula>8</formula>
    </cfRule>
    <cfRule type="cellIs" priority="2" dxfId="35" operator="greaterThanOrEqual" stopIfTrue="1">
      <formula>9</formula>
    </cfRule>
  </conditionalFormatting>
  <conditionalFormatting sqref="G28:G43 G7:G22">
    <cfRule type="cellIs" priority="6" dxfId="35" operator="lessThan" stopIfTrue="1">
      <formula>480</formula>
    </cfRule>
    <cfRule type="cellIs" priority="7" dxfId="1" operator="between" stopIfTrue="1">
      <formula>480</formula>
      <formula>539</formula>
    </cfRule>
    <cfRule type="cellIs" priority="8" dxfId="6" operator="greaterThanOrEqual" stopIfTrue="1">
      <formula>540</formula>
    </cfRule>
  </conditionalFormatting>
  <conditionalFormatting sqref="F28:F43 F7:F22">
    <cfRule type="cellIs" priority="9" dxfId="35" operator="lessThan" stopIfTrue="1">
      <formula>150</formula>
    </cfRule>
    <cfRule type="cellIs" priority="10" dxfId="1" operator="between" stopIfTrue="1">
      <formula>150</formula>
      <formula>179</formula>
    </cfRule>
    <cfRule type="cellIs" priority="11" dxfId="6" operator="greaterThanOrEqual" stopIfTrue="1">
      <formula>180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zoomScalePageLayoutView="50" workbookViewId="0" topLeftCell="C1">
      <selection activeCell="J39" sqref="J39"/>
    </sheetView>
  </sheetViews>
  <sheetFormatPr defaultColWidth="11.421875" defaultRowHeight="12.75"/>
  <cols>
    <col min="1" max="1" width="23.7109375" style="0" customWidth="1"/>
    <col min="2" max="5" width="6.57421875" style="0" customWidth="1"/>
    <col min="6" max="9" width="4.140625" style="0" customWidth="1"/>
    <col min="10" max="10" width="23.7109375" style="0" customWidth="1"/>
    <col min="11" max="14" width="6.57421875" style="0" customWidth="1"/>
    <col min="15" max="16" width="4.140625" style="0" customWidth="1"/>
    <col min="17" max="17" width="4.140625" style="325" customWidth="1"/>
    <col min="19" max="19" width="23.7109375" style="0" customWidth="1"/>
    <col min="20" max="23" width="6.57421875" style="0" customWidth="1"/>
    <col min="24" max="26" width="4.140625" style="0" customWidth="1"/>
  </cols>
  <sheetData>
    <row r="1" spans="1:25" ht="35.25">
      <c r="A1" s="1" t="s">
        <v>299</v>
      </c>
      <c r="B1" s="294"/>
      <c r="C1" s="294"/>
      <c r="D1" s="294"/>
      <c r="E1" s="294"/>
      <c r="F1" s="295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340"/>
      <c r="R1" s="294"/>
      <c r="S1" s="294"/>
      <c r="T1" s="294"/>
      <c r="U1" s="294"/>
      <c r="V1" s="294"/>
      <c r="W1" s="294"/>
      <c r="X1" s="294"/>
      <c r="Y1" s="294"/>
    </row>
    <row r="2" spans="1:19" ht="15">
      <c r="A2" s="322" t="s">
        <v>283</v>
      </c>
      <c r="B2" s="323"/>
      <c r="C2" s="323"/>
      <c r="D2" s="323"/>
      <c r="E2" s="323"/>
      <c r="F2" s="324"/>
      <c r="G2" s="325"/>
      <c r="H2" s="325"/>
      <c r="I2" s="325"/>
      <c r="J2" s="296" t="s">
        <v>284</v>
      </c>
      <c r="S2" s="296" t="s">
        <v>285</v>
      </c>
    </row>
    <row r="3" spans="1:9" ht="14.25">
      <c r="A3" s="326" t="s">
        <v>286</v>
      </c>
      <c r="B3" s="327" t="s">
        <v>287</v>
      </c>
      <c r="C3" s="327" t="s">
        <v>288</v>
      </c>
      <c r="D3" s="327" t="s">
        <v>289</v>
      </c>
      <c r="E3" s="327" t="s">
        <v>290</v>
      </c>
      <c r="F3" s="328" t="s">
        <v>291</v>
      </c>
      <c r="G3" s="325"/>
      <c r="H3" s="329" t="s">
        <v>552</v>
      </c>
      <c r="I3" s="329"/>
    </row>
    <row r="4" spans="1:9" ht="12.75" customHeight="1">
      <c r="A4" s="330" t="s">
        <v>255</v>
      </c>
      <c r="B4" s="331">
        <v>90</v>
      </c>
      <c r="C4" s="331">
        <v>31</v>
      </c>
      <c r="D4" s="331">
        <v>3</v>
      </c>
      <c r="E4" s="332">
        <f>SUM(B4:C4)</f>
        <v>121</v>
      </c>
      <c r="F4" s="333">
        <v>0</v>
      </c>
      <c r="G4" s="524">
        <f>SUM(F4:F7)</f>
        <v>1</v>
      </c>
      <c r="H4" s="521">
        <v>0</v>
      </c>
      <c r="I4" s="336"/>
    </row>
    <row r="5" spans="1:9" ht="12.75" customHeight="1">
      <c r="A5" s="334" t="str">
        <f>IF(ISNA(INDEX('[2]Mä Jr 120 VL'!$C$28:$C$39,MATCH('[3]Fin_Ju_120'!A4,'[2]Mä Jr 120 VL'!$B$28:$B$39,0))),"",INDEX('[2]Mä Jr 120 VL'!$C$28:$C$39,MATCH('[3]Fin_Ju_120'!A4,'[2]Mä Jr 120 VL'!$B$28:$B$39,0)))</f>
        <v>SG Canitz</v>
      </c>
      <c r="B5" s="331">
        <v>79</v>
      </c>
      <c r="C5" s="331">
        <v>43</v>
      </c>
      <c r="D5" s="331">
        <v>1</v>
      </c>
      <c r="E5" s="332">
        <f>SUM(B5:C5)</f>
        <v>122</v>
      </c>
      <c r="F5" s="333">
        <v>0</v>
      </c>
      <c r="G5" s="525"/>
      <c r="H5" s="522"/>
      <c r="I5" s="337"/>
    </row>
    <row r="6" spans="1:9" ht="12.75" customHeight="1">
      <c r="A6" s="519">
        <f>SUM(E4:E7)</f>
        <v>479</v>
      </c>
      <c r="B6" s="331">
        <v>85</v>
      </c>
      <c r="C6" s="331">
        <v>45</v>
      </c>
      <c r="D6" s="331">
        <v>1</v>
      </c>
      <c r="E6" s="332">
        <f>SUM(B6:C6)</f>
        <v>130</v>
      </c>
      <c r="F6" s="333">
        <v>1</v>
      </c>
      <c r="G6" s="525"/>
      <c r="H6" s="522"/>
      <c r="I6" s="337"/>
    </row>
    <row r="7" spans="1:9" ht="12.75" customHeight="1">
      <c r="A7" s="520"/>
      <c r="B7" s="331">
        <v>71</v>
      </c>
      <c r="C7" s="331">
        <v>35</v>
      </c>
      <c r="D7" s="331">
        <v>1</v>
      </c>
      <c r="E7" s="332">
        <f>SUM(B7:C7)</f>
        <v>106</v>
      </c>
      <c r="F7" s="333">
        <v>0</v>
      </c>
      <c r="G7" s="525"/>
      <c r="H7" s="523"/>
      <c r="I7" s="337"/>
    </row>
    <row r="8" spans="1:17" ht="14.25">
      <c r="A8" s="526" t="s">
        <v>300</v>
      </c>
      <c r="B8" s="527"/>
      <c r="C8" s="527"/>
      <c r="D8" s="527"/>
      <c r="E8" s="527"/>
      <c r="F8" s="527"/>
      <c r="G8" s="527"/>
      <c r="H8" s="528"/>
      <c r="I8" s="338"/>
      <c r="J8" s="299" t="s">
        <v>286</v>
      </c>
      <c r="K8" s="300" t="s">
        <v>287</v>
      </c>
      <c r="L8" s="300" t="s">
        <v>288</v>
      </c>
      <c r="M8" s="300" t="s">
        <v>289</v>
      </c>
      <c r="N8" s="300" t="s">
        <v>290</v>
      </c>
      <c r="O8" s="301" t="s">
        <v>291</v>
      </c>
      <c r="Q8" s="329" t="s">
        <v>552</v>
      </c>
    </row>
    <row r="9" spans="1:17" ht="12.75" customHeight="1">
      <c r="A9" s="330" t="s">
        <v>262</v>
      </c>
      <c r="B9" s="331">
        <v>96</v>
      </c>
      <c r="C9" s="331">
        <v>45</v>
      </c>
      <c r="D9" s="331">
        <v>3</v>
      </c>
      <c r="E9" s="332">
        <f>SUM(B9:C9)</f>
        <v>141</v>
      </c>
      <c r="F9" s="333">
        <v>1</v>
      </c>
      <c r="G9" s="524">
        <f>SUM(F9:F12)</f>
        <v>3</v>
      </c>
      <c r="H9" s="521">
        <v>1</v>
      </c>
      <c r="I9" s="339"/>
      <c r="J9" s="330" t="s">
        <v>262</v>
      </c>
      <c r="K9" s="331">
        <v>96</v>
      </c>
      <c r="L9" s="331">
        <v>32</v>
      </c>
      <c r="M9" s="331">
        <v>1</v>
      </c>
      <c r="N9" s="332">
        <f>SUM(K9:L9)</f>
        <v>128</v>
      </c>
      <c r="O9" s="333">
        <v>0</v>
      </c>
      <c r="P9" s="524">
        <f>SUM(O9:O12)</f>
        <v>2</v>
      </c>
      <c r="Q9" s="521"/>
    </row>
    <row r="10" spans="1:17" ht="12.75" customHeight="1">
      <c r="A10" s="334" t="str">
        <f>IF(ISNA(INDEX('[2]Mä Jr 120 VL'!$C$28:$C$39,MATCH('[3]Fin_Ju_120'!A9,'[2]Mä Jr 120 VL'!$B$28:$B$39,0))),"",INDEX('[2]Mä Jr 120 VL'!$C$28:$C$39,MATCH('[3]Fin_Ju_120'!A9,'[2]Mä Jr 120 VL'!$B$28:$B$39,0)))</f>
        <v>SV Motor Mickten-Dresden</v>
      </c>
      <c r="B10" s="331">
        <v>81</v>
      </c>
      <c r="C10" s="331">
        <v>45</v>
      </c>
      <c r="D10" s="331">
        <v>1</v>
      </c>
      <c r="E10" s="332">
        <f>SUM(B10:C10)</f>
        <v>126</v>
      </c>
      <c r="F10" s="333">
        <v>1</v>
      </c>
      <c r="G10" s="525"/>
      <c r="H10" s="522"/>
      <c r="I10" s="335"/>
      <c r="J10" s="346" t="str">
        <f>IF(ISNA(INDEX('[2]Mä Jr 120 VL'!$C$28:$C$39,MATCH('[3]Fin_Ju_120'!J9,'[2]Mä Jr 120 VL'!$B$28:$B$39,0))),"",INDEX('[2]Mä Jr 120 VL'!$C$28:$C$39,MATCH('[3]Fin_Ju_120'!J9,'[2]Mä Jr 120 VL'!$B$28:$B$39,0)))</f>
        <v>SV Motor Mickten-Dresden</v>
      </c>
      <c r="K10" s="331">
        <v>88</v>
      </c>
      <c r="L10" s="331">
        <v>54</v>
      </c>
      <c r="M10" s="331">
        <v>0</v>
      </c>
      <c r="N10" s="332">
        <f>SUM(K10:L10)</f>
        <v>142</v>
      </c>
      <c r="O10" s="333">
        <v>1</v>
      </c>
      <c r="P10" s="525"/>
      <c r="Q10" s="522"/>
    </row>
    <row r="11" spans="1:17" ht="12.75" customHeight="1">
      <c r="A11" s="519">
        <f>SUM(E9:E12)</f>
        <v>517</v>
      </c>
      <c r="B11" s="331">
        <v>82</v>
      </c>
      <c r="C11" s="331">
        <v>43</v>
      </c>
      <c r="D11" s="331">
        <v>1</v>
      </c>
      <c r="E11" s="332">
        <f>SUM(B11:C11)</f>
        <v>125</v>
      </c>
      <c r="F11" s="333">
        <v>0</v>
      </c>
      <c r="G11" s="525"/>
      <c r="H11" s="522"/>
      <c r="I11" s="335"/>
      <c r="J11" s="519">
        <f>SUM(N9:N12)</f>
        <v>520</v>
      </c>
      <c r="K11" s="331">
        <v>86</v>
      </c>
      <c r="L11" s="331">
        <v>43</v>
      </c>
      <c r="M11" s="331">
        <v>1</v>
      </c>
      <c r="N11" s="332">
        <f>SUM(K11:L11)</f>
        <v>129</v>
      </c>
      <c r="O11" s="333">
        <v>0</v>
      </c>
      <c r="P11" s="525"/>
      <c r="Q11" s="522"/>
    </row>
    <row r="12" spans="1:17" ht="12.75" customHeight="1">
      <c r="A12" s="520"/>
      <c r="B12" s="331">
        <v>85</v>
      </c>
      <c r="C12" s="331">
        <v>40</v>
      </c>
      <c r="D12" s="331">
        <v>1</v>
      </c>
      <c r="E12" s="332">
        <f>SUM(B12:C12)</f>
        <v>125</v>
      </c>
      <c r="F12" s="333">
        <v>1</v>
      </c>
      <c r="G12" s="525"/>
      <c r="H12" s="523"/>
      <c r="I12" s="335"/>
      <c r="J12" s="520"/>
      <c r="K12" s="331">
        <v>86</v>
      </c>
      <c r="L12" s="331">
        <v>35</v>
      </c>
      <c r="M12" s="331">
        <v>1</v>
      </c>
      <c r="N12" s="332">
        <f>SUM(K12:L12)</f>
        <v>121</v>
      </c>
      <c r="O12" s="333">
        <v>1</v>
      </c>
      <c r="P12" s="525"/>
      <c r="Q12" s="523"/>
    </row>
    <row r="13" spans="1:17" ht="14.25">
      <c r="A13" s="325"/>
      <c r="B13" s="323"/>
      <c r="C13" s="323"/>
      <c r="D13" s="323"/>
      <c r="E13" s="323"/>
      <c r="F13" s="324"/>
      <c r="G13" s="325"/>
      <c r="H13" s="325"/>
      <c r="I13" s="326"/>
      <c r="J13" s="526" t="s">
        <v>301</v>
      </c>
      <c r="K13" s="527"/>
      <c r="L13" s="527"/>
      <c r="M13" s="527"/>
      <c r="N13" s="527"/>
      <c r="O13" s="527"/>
      <c r="P13" s="527"/>
      <c r="Q13" s="528"/>
    </row>
    <row r="14" spans="1:17" ht="12.75" customHeight="1">
      <c r="A14" s="330" t="s">
        <v>267</v>
      </c>
      <c r="B14" s="331">
        <v>91</v>
      </c>
      <c r="C14" s="331">
        <v>36</v>
      </c>
      <c r="D14" s="331">
        <v>2</v>
      </c>
      <c r="E14" s="332">
        <f>SUM(B14:C14)</f>
        <v>127</v>
      </c>
      <c r="F14" s="333">
        <v>1</v>
      </c>
      <c r="G14" s="524">
        <f>SUM(F14:F17)</f>
        <v>3</v>
      </c>
      <c r="H14" s="521">
        <v>1</v>
      </c>
      <c r="I14" s="339"/>
      <c r="J14" s="330" t="s">
        <v>265</v>
      </c>
      <c r="K14" s="331">
        <v>99</v>
      </c>
      <c r="L14" s="331">
        <v>41</v>
      </c>
      <c r="M14" s="331">
        <v>0</v>
      </c>
      <c r="N14" s="332">
        <f>SUM(K14:L14)</f>
        <v>140</v>
      </c>
      <c r="O14" s="333">
        <v>1</v>
      </c>
      <c r="P14" s="524">
        <f>SUM(O14:O17)</f>
        <v>2</v>
      </c>
      <c r="Q14" s="521"/>
    </row>
    <row r="15" spans="1:17" ht="12.75" customHeight="1">
      <c r="A15" s="334" t="str">
        <f>IF(ISNA(INDEX('[2]Mä Jr 120 VL'!$C$28:$C$39,MATCH('[3]Fin_Ju_120'!A14,'[2]Mä Jr 120 VL'!$B$28:$B$39,0))),"",INDEX('[2]Mä Jr 120 VL'!$C$28:$C$39,MATCH('[3]Fin_Ju_120'!A14,'[2]Mä Jr 120 VL'!$B$28:$B$39,0)))</f>
        <v>SG Lückerdorf-Gelenau</v>
      </c>
      <c r="B15" s="331">
        <v>85</v>
      </c>
      <c r="C15" s="331">
        <v>39</v>
      </c>
      <c r="D15" s="331">
        <v>1</v>
      </c>
      <c r="E15" s="332">
        <f>SUM(B15:C15)</f>
        <v>124</v>
      </c>
      <c r="F15" s="333">
        <v>1</v>
      </c>
      <c r="G15" s="525"/>
      <c r="H15" s="522"/>
      <c r="I15" s="335"/>
      <c r="J15" s="346" t="str">
        <f>IF(ISNA(INDEX('[2]Mä Jr 120 VL'!$C$28:$C$39,MATCH('[3]Fin_Ju_120'!J14,'[2]Mä Jr 120 VL'!$B$28:$B$39,0))),"",INDEX('[2]Mä Jr 120 VL'!$C$28:$C$39,MATCH('[3]Fin_Ju_120'!J14,'[2]Mä Jr 120 VL'!$B$28:$B$39,0)))</f>
        <v>SV Motor Mickten-Dresden</v>
      </c>
      <c r="K15" s="331">
        <v>88</v>
      </c>
      <c r="L15" s="331">
        <v>27</v>
      </c>
      <c r="M15" s="331">
        <v>3</v>
      </c>
      <c r="N15" s="332">
        <f>SUM(K15:L15)</f>
        <v>115</v>
      </c>
      <c r="O15" s="333">
        <v>0</v>
      </c>
      <c r="P15" s="525"/>
      <c r="Q15" s="522"/>
    </row>
    <row r="16" spans="1:17" ht="12.75" customHeight="1">
      <c r="A16" s="519">
        <f>SUM(E14:E17)</f>
        <v>507</v>
      </c>
      <c r="B16" s="331">
        <v>86</v>
      </c>
      <c r="C16" s="331">
        <v>43</v>
      </c>
      <c r="D16" s="331">
        <v>1</v>
      </c>
      <c r="E16" s="332">
        <f>SUM(B16:C16)</f>
        <v>129</v>
      </c>
      <c r="F16" s="333">
        <v>1</v>
      </c>
      <c r="G16" s="525"/>
      <c r="H16" s="522"/>
      <c r="I16" s="335"/>
      <c r="J16" s="519">
        <f>SUM(N14:N17)</f>
        <v>504</v>
      </c>
      <c r="K16" s="331">
        <v>93</v>
      </c>
      <c r="L16" s="331">
        <v>44</v>
      </c>
      <c r="M16" s="331">
        <v>1</v>
      </c>
      <c r="N16" s="332">
        <f>SUM(K16:L16)</f>
        <v>137</v>
      </c>
      <c r="O16" s="333">
        <v>1</v>
      </c>
      <c r="P16" s="525"/>
      <c r="Q16" s="522"/>
    </row>
    <row r="17" spans="1:17" ht="12.75" customHeight="1">
      <c r="A17" s="520"/>
      <c r="B17" s="331">
        <v>91</v>
      </c>
      <c r="C17" s="331">
        <v>36</v>
      </c>
      <c r="D17" s="331">
        <v>3</v>
      </c>
      <c r="E17" s="332">
        <f>SUM(B17:C17)</f>
        <v>127</v>
      </c>
      <c r="F17" s="333">
        <v>0</v>
      </c>
      <c r="G17" s="525"/>
      <c r="H17" s="523"/>
      <c r="I17" s="335"/>
      <c r="J17" s="520"/>
      <c r="K17" s="331">
        <v>85</v>
      </c>
      <c r="L17" s="331">
        <v>27</v>
      </c>
      <c r="M17" s="331">
        <v>2</v>
      </c>
      <c r="N17" s="332">
        <f>SUM(K17:L17)</f>
        <v>112</v>
      </c>
      <c r="O17" s="333">
        <v>0</v>
      </c>
      <c r="P17" s="525"/>
      <c r="Q17" s="523"/>
    </row>
    <row r="18" spans="1:26" ht="14.25">
      <c r="A18" s="526" t="s">
        <v>302</v>
      </c>
      <c r="B18" s="527"/>
      <c r="C18" s="527"/>
      <c r="D18" s="527"/>
      <c r="E18" s="527"/>
      <c r="F18" s="527"/>
      <c r="G18" s="527"/>
      <c r="H18" s="528"/>
      <c r="I18" s="338"/>
      <c r="S18" s="326" t="s">
        <v>286</v>
      </c>
      <c r="T18" s="327" t="s">
        <v>287</v>
      </c>
      <c r="U18" s="327" t="s">
        <v>288</v>
      </c>
      <c r="V18" s="327" t="s">
        <v>289</v>
      </c>
      <c r="W18" s="327" t="s">
        <v>290</v>
      </c>
      <c r="X18" s="328" t="s">
        <v>291</v>
      </c>
      <c r="Y18" s="325"/>
      <c r="Z18" s="329" t="s">
        <v>552</v>
      </c>
    </row>
    <row r="19" spans="1:26" ht="12.75" customHeight="1">
      <c r="A19" s="330" t="s">
        <v>272</v>
      </c>
      <c r="B19" s="331">
        <v>76</v>
      </c>
      <c r="C19" s="331">
        <v>44</v>
      </c>
      <c r="D19" s="331">
        <v>3</v>
      </c>
      <c r="E19" s="332">
        <f>SUM(B19:C19)</f>
        <v>120</v>
      </c>
      <c r="F19" s="333">
        <v>0</v>
      </c>
      <c r="G19" s="524">
        <f>SUM(F19:F22)</f>
        <v>1</v>
      </c>
      <c r="H19" s="521"/>
      <c r="I19" s="336"/>
      <c r="S19" s="330" t="s">
        <v>262</v>
      </c>
      <c r="T19" s="331">
        <v>99</v>
      </c>
      <c r="U19" s="331">
        <v>45</v>
      </c>
      <c r="V19" s="331">
        <v>1</v>
      </c>
      <c r="W19" s="332">
        <f>SUM(T19:U19)</f>
        <v>144</v>
      </c>
      <c r="X19" s="333">
        <v>1</v>
      </c>
      <c r="Y19" s="524">
        <f>SUM(X19:X22)</f>
        <v>4</v>
      </c>
      <c r="Z19" s="521"/>
    </row>
    <row r="20" spans="1:26" ht="12.75" customHeight="1">
      <c r="A20" s="334" t="str">
        <f>IF(ISNA(INDEX('[2]Mä Jr 120 VL'!$C$28:$C$39,MATCH('[3]Fin_Ju_120'!A19,'[2]Mä Jr 120 VL'!$B$28:$B$39,0))),"",INDEX('[2]Mä Jr 120 VL'!$C$28:$C$39,MATCH('[3]Fin_Ju_120'!A19,'[2]Mä Jr 120 VL'!$B$28:$B$39,0)))</f>
        <v>Königswarthaer SV</v>
      </c>
      <c r="B20" s="331">
        <v>68</v>
      </c>
      <c r="C20" s="331">
        <v>43</v>
      </c>
      <c r="D20" s="331">
        <v>2</v>
      </c>
      <c r="E20" s="332">
        <f>SUM(B20:C20)</f>
        <v>111</v>
      </c>
      <c r="F20" s="333">
        <v>0</v>
      </c>
      <c r="G20" s="525"/>
      <c r="H20" s="522"/>
      <c r="I20" s="337"/>
      <c r="S20" s="346" t="s">
        <v>125</v>
      </c>
      <c r="T20" s="331">
        <v>90</v>
      </c>
      <c r="U20" s="331">
        <v>45</v>
      </c>
      <c r="V20" s="331">
        <v>0</v>
      </c>
      <c r="W20" s="332">
        <f>SUM(T20:U20)</f>
        <v>135</v>
      </c>
      <c r="X20" s="333">
        <v>1</v>
      </c>
      <c r="Y20" s="525"/>
      <c r="Z20" s="522"/>
    </row>
    <row r="21" spans="1:26" ht="12.75" customHeight="1">
      <c r="A21" s="519">
        <f>SUM(E19:E22)</f>
        <v>485</v>
      </c>
      <c r="B21" s="331">
        <v>73</v>
      </c>
      <c r="C21" s="331">
        <v>52</v>
      </c>
      <c r="D21" s="331">
        <v>1</v>
      </c>
      <c r="E21" s="332">
        <f>SUM(B21:C21)</f>
        <v>125</v>
      </c>
      <c r="F21" s="333">
        <v>0</v>
      </c>
      <c r="G21" s="525"/>
      <c r="H21" s="522"/>
      <c r="I21" s="337"/>
      <c r="S21" s="519">
        <f>SUM(W19:W22)</f>
        <v>547</v>
      </c>
      <c r="T21" s="331">
        <v>106</v>
      </c>
      <c r="U21" s="331">
        <v>35</v>
      </c>
      <c r="V21" s="331">
        <v>3</v>
      </c>
      <c r="W21" s="332">
        <f>SUM(T21:U21)</f>
        <v>141</v>
      </c>
      <c r="X21" s="333">
        <v>1</v>
      </c>
      <c r="Y21" s="525"/>
      <c r="Z21" s="522"/>
    </row>
    <row r="22" spans="1:26" ht="12.75" customHeight="1">
      <c r="A22" s="520"/>
      <c r="B22" s="331">
        <v>93</v>
      </c>
      <c r="C22" s="331">
        <v>36</v>
      </c>
      <c r="D22" s="331">
        <v>2</v>
      </c>
      <c r="E22" s="332">
        <f>SUM(B22:C22)</f>
        <v>129</v>
      </c>
      <c r="F22" s="333">
        <v>1</v>
      </c>
      <c r="G22" s="525"/>
      <c r="H22" s="523"/>
      <c r="I22" s="337"/>
      <c r="S22" s="520"/>
      <c r="T22" s="331">
        <v>84</v>
      </c>
      <c r="U22" s="331">
        <v>43</v>
      </c>
      <c r="V22" s="331">
        <v>1</v>
      </c>
      <c r="W22" s="332">
        <f>SUM(T22:U22)</f>
        <v>127</v>
      </c>
      <c r="X22" s="333">
        <v>1</v>
      </c>
      <c r="Y22" s="525"/>
      <c r="Z22" s="523"/>
    </row>
    <row r="23" spans="1:26" ht="14.25">
      <c r="A23" s="325"/>
      <c r="B23" s="323"/>
      <c r="C23" s="323"/>
      <c r="D23" s="323"/>
      <c r="E23" s="323"/>
      <c r="F23" s="324"/>
      <c r="G23" s="325"/>
      <c r="H23" s="325"/>
      <c r="I23" s="326"/>
      <c r="S23" s="526" t="s">
        <v>303</v>
      </c>
      <c r="T23" s="527"/>
      <c r="U23" s="527"/>
      <c r="V23" s="527"/>
      <c r="W23" s="527"/>
      <c r="X23" s="527"/>
      <c r="Y23" s="527"/>
      <c r="Z23" s="528"/>
    </row>
    <row r="24" spans="1:26" ht="12.75" customHeight="1">
      <c r="A24" s="330" t="s">
        <v>265</v>
      </c>
      <c r="B24" s="331">
        <v>88</v>
      </c>
      <c r="C24" s="331">
        <v>52</v>
      </c>
      <c r="D24" s="331">
        <v>1</v>
      </c>
      <c r="E24" s="332">
        <f>SUM(B24:C24)</f>
        <v>140</v>
      </c>
      <c r="F24" s="333">
        <v>1</v>
      </c>
      <c r="G24" s="524">
        <f>SUM(F24:F27)</f>
        <v>4</v>
      </c>
      <c r="H24" s="521">
        <v>1</v>
      </c>
      <c r="I24" s="336"/>
      <c r="S24" s="330" t="s">
        <v>263</v>
      </c>
      <c r="T24" s="331">
        <v>91</v>
      </c>
      <c r="U24" s="331">
        <v>36</v>
      </c>
      <c r="V24" s="331">
        <v>0</v>
      </c>
      <c r="W24" s="332">
        <f>SUM(T24:U24)</f>
        <v>127</v>
      </c>
      <c r="X24" s="333">
        <v>0</v>
      </c>
      <c r="Y24" s="524">
        <f>SUM(X24:X27)</f>
        <v>0</v>
      </c>
      <c r="Z24" s="521"/>
    </row>
    <row r="25" spans="1:26" ht="12.75" customHeight="1">
      <c r="A25" s="334" t="str">
        <f>IF(ISNA(INDEX('[2]Mä Jr 120 VL'!$C$28:$C$39,MATCH('[3]Fin_Ju_120'!A24,'[2]Mä Jr 120 VL'!$B$28:$B$39,0))),"",INDEX('[2]Mä Jr 120 VL'!$C$28:$C$39,MATCH('[3]Fin_Ju_120'!A24,'[2]Mä Jr 120 VL'!$B$28:$B$39,0)))</f>
        <v>SV Motor Mickten-Dresden</v>
      </c>
      <c r="B25" s="331">
        <v>84</v>
      </c>
      <c r="C25" s="331">
        <v>54</v>
      </c>
      <c r="D25" s="331">
        <v>0</v>
      </c>
      <c r="E25" s="332">
        <f>SUM(B25:C25)</f>
        <v>138</v>
      </c>
      <c r="F25" s="333">
        <v>1</v>
      </c>
      <c r="G25" s="525"/>
      <c r="H25" s="522"/>
      <c r="I25" s="337"/>
      <c r="S25" s="346" t="s">
        <v>264</v>
      </c>
      <c r="T25" s="331">
        <v>75</v>
      </c>
      <c r="U25" s="331">
        <v>35</v>
      </c>
      <c r="V25" s="331">
        <v>2</v>
      </c>
      <c r="W25" s="332">
        <f>SUM(T25:U25)</f>
        <v>110</v>
      </c>
      <c r="X25" s="333">
        <v>0</v>
      </c>
      <c r="Y25" s="525"/>
      <c r="Z25" s="522"/>
    </row>
    <row r="26" spans="1:26" ht="12.75" customHeight="1">
      <c r="A26" s="519">
        <f>SUM(E24:E27)</f>
        <v>551</v>
      </c>
      <c r="B26" s="331">
        <v>87</v>
      </c>
      <c r="C26" s="331">
        <v>35</v>
      </c>
      <c r="D26" s="331">
        <v>1</v>
      </c>
      <c r="E26" s="332">
        <f>SUM(B26:C26)</f>
        <v>122</v>
      </c>
      <c r="F26" s="333">
        <v>1</v>
      </c>
      <c r="G26" s="525"/>
      <c r="H26" s="522"/>
      <c r="I26" s="337"/>
      <c r="S26" s="519">
        <f>SUM(W24:W27)</f>
        <v>486</v>
      </c>
      <c r="T26" s="331">
        <v>95</v>
      </c>
      <c r="U26" s="331">
        <v>35</v>
      </c>
      <c r="V26" s="331">
        <v>2</v>
      </c>
      <c r="W26" s="332">
        <f>SUM(T26:U26)</f>
        <v>130</v>
      </c>
      <c r="X26" s="333">
        <v>0</v>
      </c>
      <c r="Y26" s="525"/>
      <c r="Z26" s="522"/>
    </row>
    <row r="27" spans="1:26" ht="12.75" customHeight="1">
      <c r="A27" s="520"/>
      <c r="B27" s="331">
        <v>88</v>
      </c>
      <c r="C27" s="331">
        <v>63</v>
      </c>
      <c r="D27" s="331">
        <v>0</v>
      </c>
      <c r="E27" s="332">
        <f>SUM(B27:C27)</f>
        <v>151</v>
      </c>
      <c r="F27" s="333">
        <v>1</v>
      </c>
      <c r="G27" s="525"/>
      <c r="H27" s="523"/>
      <c r="I27" s="337"/>
      <c r="S27" s="520"/>
      <c r="T27" s="331">
        <v>85</v>
      </c>
      <c r="U27" s="331">
        <v>34</v>
      </c>
      <c r="V27" s="331">
        <v>1</v>
      </c>
      <c r="W27" s="332">
        <f>SUM(T27:U27)</f>
        <v>119</v>
      </c>
      <c r="X27" s="333">
        <v>0</v>
      </c>
      <c r="Y27" s="525"/>
      <c r="Z27" s="523"/>
    </row>
    <row r="28" spans="1:17" ht="14.25">
      <c r="A28" s="526" t="s">
        <v>304</v>
      </c>
      <c r="B28" s="527"/>
      <c r="C28" s="527"/>
      <c r="D28" s="527"/>
      <c r="E28" s="527"/>
      <c r="F28" s="527"/>
      <c r="G28" s="527"/>
      <c r="H28" s="528"/>
      <c r="I28" s="338"/>
      <c r="J28" s="299" t="s">
        <v>286</v>
      </c>
      <c r="K28" s="300" t="s">
        <v>287</v>
      </c>
      <c r="L28" s="300" t="s">
        <v>288</v>
      </c>
      <c r="M28" s="300" t="s">
        <v>289</v>
      </c>
      <c r="N28" s="300" t="s">
        <v>290</v>
      </c>
      <c r="O28" s="301" t="s">
        <v>291</v>
      </c>
      <c r="Q28" s="329" t="s">
        <v>552</v>
      </c>
    </row>
    <row r="29" spans="1:19" ht="12.75" customHeight="1">
      <c r="A29" s="330" t="s">
        <v>257</v>
      </c>
      <c r="B29" s="331">
        <v>76</v>
      </c>
      <c r="C29" s="331">
        <v>41</v>
      </c>
      <c r="D29" s="331">
        <v>2</v>
      </c>
      <c r="E29" s="332">
        <f>SUM(B29:C29)</f>
        <v>117</v>
      </c>
      <c r="F29" s="333">
        <v>0</v>
      </c>
      <c r="G29" s="524">
        <f>SUM(F29:F32)</f>
        <v>0</v>
      </c>
      <c r="H29" s="521"/>
      <c r="I29" s="339"/>
      <c r="J29" s="330" t="s">
        <v>267</v>
      </c>
      <c r="K29" s="331">
        <v>96</v>
      </c>
      <c r="L29" s="331">
        <v>44</v>
      </c>
      <c r="M29" s="331">
        <v>0</v>
      </c>
      <c r="N29" s="332">
        <f>SUM(K29:L29)</f>
        <v>140</v>
      </c>
      <c r="O29" s="333">
        <v>1</v>
      </c>
      <c r="P29" s="524">
        <f>SUM(O29:O32)</f>
        <v>2</v>
      </c>
      <c r="Q29" s="521"/>
      <c r="S29" t="s">
        <v>587</v>
      </c>
    </row>
    <row r="30" spans="1:24" ht="12.75" customHeight="1">
      <c r="A30" s="334" t="str">
        <f>IF(ISNA(INDEX('[2]Mä Jr 120 VL'!$C$28:$C$39,MATCH('[3]Fin_Ju_120'!A29,'[2]Mä Jr 120 VL'!$B$28:$B$39,0))),"",INDEX('[2]Mä Jr 120 VL'!$C$28:$C$39,MATCH('[3]Fin_Ju_120'!A29,'[2]Mä Jr 120 VL'!$B$28:$B$39,0)))</f>
        <v>SSV Lommatzsch 1923</v>
      </c>
      <c r="B30" s="331">
        <v>77</v>
      </c>
      <c r="C30" s="331">
        <v>29</v>
      </c>
      <c r="D30" s="331">
        <v>5</v>
      </c>
      <c r="E30" s="332">
        <f>SUM(B30:C30)</f>
        <v>106</v>
      </c>
      <c r="F30" s="333">
        <v>0</v>
      </c>
      <c r="G30" s="525"/>
      <c r="H30" s="522"/>
      <c r="I30" s="335"/>
      <c r="J30" s="346" t="str">
        <f>IF(ISNA(INDEX('[2]Mä Jr 120 VL'!$C$28:$C$39,MATCH('[3]Fin_Ju_120'!J29,'[2]Mä Jr 120 VL'!$B$28:$B$39,0))),"",INDEX('[2]Mä Jr 120 VL'!$C$28:$C$39,MATCH('[3]Fin_Ju_120'!J29,'[2]Mä Jr 120 VL'!$B$28:$B$39,0)))</f>
        <v>SG Lückerdorf-Gelenau</v>
      </c>
      <c r="K30" s="331">
        <v>99</v>
      </c>
      <c r="L30" s="331">
        <v>45</v>
      </c>
      <c r="M30" s="331">
        <v>1</v>
      </c>
      <c r="N30" s="332">
        <f>SUM(K30:L30)</f>
        <v>144</v>
      </c>
      <c r="O30" s="333">
        <v>0</v>
      </c>
      <c r="P30" s="525"/>
      <c r="Q30" s="522"/>
      <c r="S30" t="s">
        <v>262</v>
      </c>
      <c r="T30" t="s">
        <v>588</v>
      </c>
      <c r="X30" s="414"/>
    </row>
    <row r="31" spans="1:24" ht="12.75" customHeight="1">
      <c r="A31" s="519">
        <f>SUM(E29:E32)</f>
        <v>455</v>
      </c>
      <c r="B31" s="331">
        <v>73</v>
      </c>
      <c r="C31" s="331">
        <v>35</v>
      </c>
      <c r="D31" s="331">
        <v>4</v>
      </c>
      <c r="E31" s="332">
        <f>SUM(B31:C31)</f>
        <v>108</v>
      </c>
      <c r="F31" s="333">
        <v>0</v>
      </c>
      <c r="G31" s="525"/>
      <c r="H31" s="522"/>
      <c r="I31" s="335"/>
      <c r="J31" s="519">
        <f>SUM(N29:N32)</f>
        <v>537</v>
      </c>
      <c r="K31" s="331">
        <v>76</v>
      </c>
      <c r="L31" s="331">
        <v>36</v>
      </c>
      <c r="M31" s="331">
        <v>2</v>
      </c>
      <c r="N31" s="332">
        <f>SUM(K31:L31)</f>
        <v>112</v>
      </c>
      <c r="O31" s="333">
        <v>0</v>
      </c>
      <c r="P31" s="525"/>
      <c r="Q31" s="522"/>
      <c r="S31" t="s">
        <v>263</v>
      </c>
      <c r="T31" t="s">
        <v>264</v>
      </c>
      <c r="X31" s="414"/>
    </row>
    <row r="32" spans="1:20" ht="12.75" customHeight="1">
      <c r="A32" s="520"/>
      <c r="B32" s="331">
        <v>82</v>
      </c>
      <c r="C32" s="331">
        <v>42</v>
      </c>
      <c r="D32" s="331">
        <v>3</v>
      </c>
      <c r="E32" s="332">
        <f>SUM(B32:C32)</f>
        <v>124</v>
      </c>
      <c r="F32" s="333">
        <v>0</v>
      </c>
      <c r="G32" s="525"/>
      <c r="H32" s="523"/>
      <c r="I32" s="335"/>
      <c r="J32" s="520"/>
      <c r="K32" s="331">
        <v>79</v>
      </c>
      <c r="L32" s="331">
        <v>62</v>
      </c>
      <c r="M32" s="331">
        <v>0</v>
      </c>
      <c r="N32" s="332">
        <f>SUM(K32:L32)</f>
        <v>141</v>
      </c>
      <c r="O32" s="333">
        <v>1</v>
      </c>
      <c r="P32" s="525"/>
      <c r="Q32" s="523"/>
      <c r="S32" t="s">
        <v>267</v>
      </c>
      <c r="T32" t="s">
        <v>335</v>
      </c>
    </row>
    <row r="33" spans="1:20" ht="14.25">
      <c r="A33" s="325"/>
      <c r="B33" s="323"/>
      <c r="C33" s="323"/>
      <c r="D33" s="323"/>
      <c r="E33" s="323"/>
      <c r="F33" s="324"/>
      <c r="G33" s="325"/>
      <c r="H33" s="325"/>
      <c r="I33" s="326"/>
      <c r="J33" s="526" t="s">
        <v>305</v>
      </c>
      <c r="K33" s="527"/>
      <c r="L33" s="527"/>
      <c r="M33" s="527"/>
      <c r="N33" s="527"/>
      <c r="O33" s="527"/>
      <c r="P33" s="527"/>
      <c r="Q33" s="528"/>
      <c r="S33" t="s">
        <v>265</v>
      </c>
      <c r="T33" t="s">
        <v>588</v>
      </c>
    </row>
    <row r="34" spans="1:17" ht="12.75" customHeight="1">
      <c r="A34" s="330" t="s">
        <v>269</v>
      </c>
      <c r="B34" s="331">
        <v>83</v>
      </c>
      <c r="C34" s="331">
        <v>43</v>
      </c>
      <c r="D34" s="331">
        <v>1</v>
      </c>
      <c r="E34" s="332">
        <f>SUM(B34:C34)</f>
        <v>126</v>
      </c>
      <c r="F34" s="333">
        <v>0</v>
      </c>
      <c r="G34" s="524">
        <f>SUM(F34:F37)</f>
        <v>1</v>
      </c>
      <c r="H34" s="521"/>
      <c r="I34" s="339"/>
      <c r="J34" s="330" t="s">
        <v>263</v>
      </c>
      <c r="K34" s="331">
        <v>95</v>
      </c>
      <c r="L34" s="331">
        <v>43</v>
      </c>
      <c r="M34" s="331">
        <v>2</v>
      </c>
      <c r="N34" s="332">
        <f>SUM(K34:L34)</f>
        <v>138</v>
      </c>
      <c r="O34" s="333">
        <v>0</v>
      </c>
      <c r="P34" s="524">
        <f>SUM(O34:O37)</f>
        <v>2</v>
      </c>
      <c r="Q34" s="521"/>
    </row>
    <row r="35" spans="1:19" ht="12.75" customHeight="1">
      <c r="A35" s="334" t="str">
        <f>IF(ISNA(INDEX('[2]Mä Jr 120 VL'!$C$28:$C$39,MATCH('[3]Fin_Ju_120'!A34,'[2]Mä Jr 120 VL'!$B$28:$B$39,0))),"",INDEX('[2]Mä Jr 120 VL'!$C$28:$C$39,MATCH('[3]Fin_Ju_120'!A34,'[2]Mä Jr 120 VL'!$B$28:$B$39,0)))</f>
        <v>SG Lückerdorf-Gelenau</v>
      </c>
      <c r="B35" s="331">
        <v>85</v>
      </c>
      <c r="C35" s="331">
        <v>27</v>
      </c>
      <c r="D35" s="331">
        <v>4</v>
      </c>
      <c r="E35" s="332">
        <f>SUM(B35:C35)</f>
        <v>112</v>
      </c>
      <c r="F35" s="333">
        <v>0</v>
      </c>
      <c r="G35" s="525"/>
      <c r="H35" s="522"/>
      <c r="I35" s="335"/>
      <c r="J35" s="346" t="str">
        <f>IF(ISNA(INDEX('[2]Mä Jr 120 VL'!$C$28:$C$39,MATCH('[3]Fin_Ju_120'!J34,'[2]Mä Jr 120 VL'!$B$28:$B$39,0))),"",INDEX('[2]Mä Jr 120 VL'!$C$28:$C$39,MATCH('[3]Fin_Ju_120'!J34,'[2]Mä Jr 120 VL'!$B$28:$B$39,0)))</f>
        <v>Radeberger SV</v>
      </c>
      <c r="K35" s="331">
        <v>100</v>
      </c>
      <c r="L35" s="331">
        <v>50</v>
      </c>
      <c r="M35" s="331">
        <v>0</v>
      </c>
      <c r="N35" s="332">
        <f>SUM(K35:L35)</f>
        <v>150</v>
      </c>
      <c r="O35" s="333">
        <v>1</v>
      </c>
      <c r="P35" s="525"/>
      <c r="Q35" s="522"/>
      <c r="S35" t="s">
        <v>589</v>
      </c>
    </row>
    <row r="36" spans="1:19" ht="12.75" customHeight="1">
      <c r="A36" s="519">
        <f>SUM(E34:E37)</f>
        <v>500</v>
      </c>
      <c r="B36" s="331">
        <v>84</v>
      </c>
      <c r="C36" s="331">
        <v>53</v>
      </c>
      <c r="D36" s="331">
        <v>2</v>
      </c>
      <c r="E36" s="332">
        <f>SUM(B36:C36)</f>
        <v>137</v>
      </c>
      <c r="F36" s="333">
        <v>1</v>
      </c>
      <c r="G36" s="525"/>
      <c r="H36" s="522"/>
      <c r="I36" s="335"/>
      <c r="J36" s="519">
        <f>SUM(N34:N37)</f>
        <v>549</v>
      </c>
      <c r="K36" s="331">
        <v>91</v>
      </c>
      <c r="L36" s="331">
        <v>53</v>
      </c>
      <c r="M36" s="331">
        <v>2</v>
      </c>
      <c r="N36" s="332">
        <f>SUM(K36:L36)</f>
        <v>144</v>
      </c>
      <c r="O36" s="333">
        <v>1</v>
      </c>
      <c r="P36" s="525"/>
      <c r="Q36" s="522"/>
      <c r="S36" t="s">
        <v>590</v>
      </c>
    </row>
    <row r="37" spans="1:17" ht="12.75" customHeight="1">
      <c r="A37" s="520"/>
      <c r="B37" s="331">
        <v>94</v>
      </c>
      <c r="C37" s="331">
        <v>31</v>
      </c>
      <c r="D37" s="331">
        <v>3</v>
      </c>
      <c r="E37" s="332">
        <f>SUM(B37:C37)</f>
        <v>125</v>
      </c>
      <c r="F37" s="333">
        <v>0</v>
      </c>
      <c r="G37" s="525"/>
      <c r="H37" s="523"/>
      <c r="I37" s="335"/>
      <c r="J37" s="520"/>
      <c r="K37" s="331">
        <v>91</v>
      </c>
      <c r="L37" s="331">
        <v>26</v>
      </c>
      <c r="M37" s="331">
        <v>2</v>
      </c>
      <c r="N37" s="332">
        <f>SUM(K37:L37)</f>
        <v>117</v>
      </c>
      <c r="O37" s="333">
        <v>0</v>
      </c>
      <c r="P37" s="525"/>
      <c r="Q37" s="523"/>
    </row>
    <row r="38" spans="1:9" ht="14.25">
      <c r="A38" s="526" t="s">
        <v>306</v>
      </c>
      <c r="B38" s="527"/>
      <c r="C38" s="527"/>
      <c r="D38" s="527"/>
      <c r="E38" s="527"/>
      <c r="F38" s="527"/>
      <c r="G38" s="527"/>
      <c r="H38" s="528"/>
      <c r="I38" s="338"/>
    </row>
    <row r="39" spans="1:9" ht="12.75" customHeight="1">
      <c r="A39" s="330" t="s">
        <v>263</v>
      </c>
      <c r="B39" s="331">
        <v>89</v>
      </c>
      <c r="C39" s="331">
        <v>44</v>
      </c>
      <c r="D39" s="331">
        <v>1</v>
      </c>
      <c r="E39" s="332">
        <f>SUM(B39:C39)</f>
        <v>133</v>
      </c>
      <c r="F39" s="333">
        <v>1</v>
      </c>
      <c r="G39" s="524">
        <f>SUM(F39:F42)</f>
        <v>3</v>
      </c>
      <c r="H39" s="521">
        <v>1</v>
      </c>
      <c r="I39" s="336"/>
    </row>
    <row r="40" spans="1:9" ht="12.75" customHeight="1">
      <c r="A40" s="334" t="str">
        <f>IF(ISNA(INDEX('[2]Mä Jr 120 VL'!$C$28:$C$39,MATCH('[3]Fin_Ju_120'!A39,'[2]Mä Jr 120 VL'!$B$28:$B$39,0))),"",INDEX('[2]Mä Jr 120 VL'!$C$28:$C$39,MATCH('[3]Fin_Ju_120'!A39,'[2]Mä Jr 120 VL'!$B$28:$B$39,0)))</f>
        <v>Radeberger SV</v>
      </c>
      <c r="B40" s="331">
        <v>78</v>
      </c>
      <c r="C40" s="331">
        <v>45</v>
      </c>
      <c r="D40" s="331">
        <v>2</v>
      </c>
      <c r="E40" s="332">
        <f>SUM(B40:C40)</f>
        <v>123</v>
      </c>
      <c r="F40" s="333">
        <v>1</v>
      </c>
      <c r="G40" s="525"/>
      <c r="H40" s="522"/>
      <c r="I40" s="337"/>
    </row>
    <row r="41" spans="1:9" ht="12.75" customHeight="1">
      <c r="A41" s="519">
        <f>SUM(E39:E42)</f>
        <v>525</v>
      </c>
      <c r="B41" s="331">
        <v>82</v>
      </c>
      <c r="C41" s="331">
        <v>45</v>
      </c>
      <c r="D41" s="331">
        <v>3</v>
      </c>
      <c r="E41" s="332">
        <f>SUM(B41:C41)</f>
        <v>127</v>
      </c>
      <c r="F41" s="333">
        <v>0</v>
      </c>
      <c r="G41" s="525"/>
      <c r="H41" s="522"/>
      <c r="I41" s="337"/>
    </row>
    <row r="42" spans="1:9" ht="12.75" customHeight="1">
      <c r="A42" s="520"/>
      <c r="B42" s="331">
        <v>91</v>
      </c>
      <c r="C42" s="331">
        <v>51</v>
      </c>
      <c r="D42" s="331">
        <v>0</v>
      </c>
      <c r="E42" s="332">
        <f>SUM(B42:C42)</f>
        <v>142</v>
      </c>
      <c r="F42" s="333">
        <v>1</v>
      </c>
      <c r="G42" s="525"/>
      <c r="H42" s="523"/>
      <c r="I42" s="337"/>
    </row>
    <row r="43" spans="2:9" ht="14.25">
      <c r="B43" s="297"/>
      <c r="C43" s="297"/>
      <c r="D43" s="297"/>
      <c r="E43" s="297"/>
      <c r="F43" s="298"/>
      <c r="I43" s="299"/>
    </row>
    <row r="44" ht="14.25">
      <c r="I44" s="299"/>
    </row>
  </sheetData>
  <sheetProtection/>
  <mergeCells count="49">
    <mergeCell ref="H19:H22"/>
    <mergeCell ref="G19:G22"/>
    <mergeCell ref="Z19:Z22"/>
    <mergeCell ref="S23:Z23"/>
    <mergeCell ref="Z24:Z27"/>
    <mergeCell ref="Y19:Y22"/>
    <mergeCell ref="S21:S22"/>
    <mergeCell ref="Y24:Y27"/>
    <mergeCell ref="S26:S27"/>
    <mergeCell ref="Q9:Q12"/>
    <mergeCell ref="Q14:Q17"/>
    <mergeCell ref="Q29:Q32"/>
    <mergeCell ref="Q34:Q37"/>
    <mergeCell ref="J13:Q13"/>
    <mergeCell ref="J33:Q33"/>
    <mergeCell ref="P29:P32"/>
    <mergeCell ref="J31:J32"/>
    <mergeCell ref="P34:P37"/>
    <mergeCell ref="J36:J37"/>
    <mergeCell ref="A36:A37"/>
    <mergeCell ref="H34:H37"/>
    <mergeCell ref="H24:H27"/>
    <mergeCell ref="A21:A22"/>
    <mergeCell ref="G14:G17"/>
    <mergeCell ref="A8:H8"/>
    <mergeCell ref="H9:H12"/>
    <mergeCell ref="H14:H17"/>
    <mergeCell ref="A18:H18"/>
    <mergeCell ref="A28:H28"/>
    <mergeCell ref="P9:P12"/>
    <mergeCell ref="A11:A12"/>
    <mergeCell ref="H29:H32"/>
    <mergeCell ref="A31:A32"/>
    <mergeCell ref="G39:G42"/>
    <mergeCell ref="A41:A42"/>
    <mergeCell ref="G29:G32"/>
    <mergeCell ref="A38:H38"/>
    <mergeCell ref="H39:H42"/>
    <mergeCell ref="G34:G37"/>
    <mergeCell ref="J11:J12"/>
    <mergeCell ref="H4:H7"/>
    <mergeCell ref="P14:P17"/>
    <mergeCell ref="A16:A17"/>
    <mergeCell ref="J16:J17"/>
    <mergeCell ref="G24:G27"/>
    <mergeCell ref="A26:A27"/>
    <mergeCell ref="G4:G7"/>
    <mergeCell ref="A6:A7"/>
    <mergeCell ref="G9:G12"/>
  </mergeCells>
  <conditionalFormatting sqref="A4 A9 A14 A19 A24 A29 B4:F7 B9:F12 B14:F17 B19:F22 B24:F27 B29:F32 B34:F37 A34 A39 B39:F42">
    <cfRule type="cellIs" priority="5" dxfId="257" operator="equal">
      <formula>""</formula>
    </cfRule>
  </conditionalFormatting>
  <conditionalFormatting sqref="T24:X27 T19:X22">
    <cfRule type="cellIs" priority="3" dxfId="257" operator="equal">
      <formula>""</formula>
    </cfRule>
  </conditionalFormatting>
  <conditionalFormatting sqref="J9 J14 K9:O12 K14:O17 S19">
    <cfRule type="cellIs" priority="2" dxfId="257" operator="equal">
      <formula>""</formula>
    </cfRule>
  </conditionalFormatting>
  <conditionalFormatting sqref="J29 J34 K29:O32 K34:O37 S24">
    <cfRule type="cellIs" priority="1" dxfId="257" operator="equal">
      <formula>""</formula>
    </cfRule>
  </conditionalFormatting>
  <printOptions horizontalCentered="1"/>
  <pageMargins left="0.7086614173228347" right="0.7480314960629921" top="0.7874015748031497" bottom="0.8267716535433072" header="0.31496062992125984" footer="0.31496062992125984"/>
  <pageSetup fitToHeight="1" fitToWidth="1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PageLayoutView="0" workbookViewId="0" topLeftCell="E7">
      <selection activeCell="P42" sqref="P42"/>
    </sheetView>
  </sheetViews>
  <sheetFormatPr defaultColWidth="11.421875" defaultRowHeight="12.75"/>
  <cols>
    <col min="1" max="1" width="23.57421875" style="325" customWidth="1"/>
    <col min="2" max="5" width="6.421875" style="323" customWidth="1"/>
    <col min="6" max="6" width="4.140625" style="324" customWidth="1"/>
    <col min="7" max="7" width="4.140625" style="325" customWidth="1"/>
    <col min="8" max="8" width="4.140625" style="341" customWidth="1"/>
    <col min="9" max="9" width="6.421875" style="325" customWidth="1"/>
    <col min="10" max="10" width="23.57421875" style="325" customWidth="1"/>
    <col min="11" max="14" width="6.421875" style="325" customWidth="1"/>
    <col min="15" max="17" width="4.140625" style="325" customWidth="1"/>
    <col min="18" max="18" width="6.421875" style="325" customWidth="1"/>
    <col min="19" max="19" width="23.57421875" style="325" customWidth="1"/>
    <col min="20" max="23" width="6.421875" style="325" customWidth="1"/>
    <col min="24" max="26" width="4.140625" style="325" customWidth="1"/>
    <col min="27" max="16384" width="11.421875" style="325" customWidth="1"/>
  </cols>
  <sheetData>
    <row r="1" spans="1:25" ht="35.25">
      <c r="A1" s="342" t="s">
        <v>282</v>
      </c>
      <c r="B1" s="340"/>
      <c r="C1" s="340"/>
      <c r="D1" s="340"/>
      <c r="E1" s="340"/>
      <c r="F1" s="343"/>
      <c r="G1" s="340"/>
      <c r="H1" s="344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</row>
    <row r="2" spans="1:19" ht="15">
      <c r="A2" s="322" t="s">
        <v>283</v>
      </c>
      <c r="J2" s="322" t="s">
        <v>284</v>
      </c>
      <c r="S2" s="322" t="s">
        <v>285</v>
      </c>
    </row>
    <row r="3" spans="1:8" ht="14.25">
      <c r="A3" s="326" t="s">
        <v>286</v>
      </c>
      <c r="B3" s="327" t="s">
        <v>287</v>
      </c>
      <c r="C3" s="327" t="s">
        <v>288</v>
      </c>
      <c r="D3" s="327" t="s">
        <v>289</v>
      </c>
      <c r="E3" s="327" t="s">
        <v>290</v>
      </c>
      <c r="F3" s="328" t="s">
        <v>291</v>
      </c>
      <c r="H3" s="345" t="s">
        <v>552</v>
      </c>
    </row>
    <row r="4" spans="1:8" ht="15" customHeight="1">
      <c r="A4" s="330" t="s">
        <v>251</v>
      </c>
      <c r="B4" s="331">
        <v>77</v>
      </c>
      <c r="C4" s="331">
        <v>35</v>
      </c>
      <c r="D4" s="331">
        <v>4</v>
      </c>
      <c r="E4" s="332">
        <f>SUM(B4:C4)</f>
        <v>112</v>
      </c>
      <c r="F4" s="333">
        <v>0</v>
      </c>
      <c r="G4" s="524">
        <f>SUM(F4:F7)</f>
        <v>1</v>
      </c>
      <c r="H4" s="529"/>
    </row>
    <row r="5" spans="1:8" ht="15" customHeight="1">
      <c r="A5" s="334" t="str">
        <f>IF(ISNA(INDEX('[2]Mä Jr 120 VL'!$C$7:$C$22,MATCH('[3]Fin_Mä_120'!A4,'[2]Mä Jr 120 VL'!$B$7:$B$22,0))),"",INDEX('[2]Mä Jr 120 VL'!$C$7:$C$22,MATCH('[3]Fin_Mä_120'!A4,'[2]Mä Jr 120 VL'!$B$7:$B$22,0)))</f>
        <v>SV 90 Uhsmannsdorf</v>
      </c>
      <c r="B5" s="331">
        <v>81</v>
      </c>
      <c r="C5" s="331">
        <v>54</v>
      </c>
      <c r="D5" s="331">
        <v>0</v>
      </c>
      <c r="E5" s="332">
        <f>SUM(B5:C5)</f>
        <v>135</v>
      </c>
      <c r="F5" s="333">
        <v>1</v>
      </c>
      <c r="G5" s="525"/>
      <c r="H5" s="529"/>
    </row>
    <row r="6" spans="1:8" ht="15" customHeight="1">
      <c r="A6" s="519">
        <f>SUM(E4:E7)</f>
        <v>492</v>
      </c>
      <c r="B6" s="331">
        <v>75</v>
      </c>
      <c r="C6" s="331">
        <v>41</v>
      </c>
      <c r="D6" s="331">
        <v>1</v>
      </c>
      <c r="E6" s="332">
        <f>SUM(B6:C6)</f>
        <v>116</v>
      </c>
      <c r="F6" s="333">
        <v>0</v>
      </c>
      <c r="G6" s="525"/>
      <c r="H6" s="529"/>
    </row>
    <row r="7" spans="1:8" ht="15" customHeight="1">
      <c r="A7" s="520"/>
      <c r="B7" s="331">
        <v>85</v>
      </c>
      <c r="C7" s="331">
        <v>44</v>
      </c>
      <c r="D7" s="331">
        <v>0</v>
      </c>
      <c r="E7" s="332">
        <f>SUM(B7:C7)</f>
        <v>129</v>
      </c>
      <c r="F7" s="333">
        <v>0</v>
      </c>
      <c r="G7" s="525"/>
      <c r="H7" s="529"/>
    </row>
    <row r="8" spans="1:17" ht="14.25">
      <c r="A8" s="530" t="s">
        <v>292</v>
      </c>
      <c r="B8" s="531"/>
      <c r="C8" s="531"/>
      <c r="D8" s="531"/>
      <c r="E8" s="531"/>
      <c r="F8" s="531"/>
      <c r="G8" s="531"/>
      <c r="H8" s="532"/>
      <c r="J8" s="326" t="s">
        <v>286</v>
      </c>
      <c r="K8" s="327" t="s">
        <v>287</v>
      </c>
      <c r="L8" s="327" t="s">
        <v>288</v>
      </c>
      <c r="M8" s="327" t="s">
        <v>289</v>
      </c>
      <c r="N8" s="327" t="s">
        <v>290</v>
      </c>
      <c r="O8" s="328" t="s">
        <v>291</v>
      </c>
      <c r="Q8" s="329" t="s">
        <v>552</v>
      </c>
    </row>
    <row r="9" spans="1:17" ht="14.25">
      <c r="A9" s="330" t="s">
        <v>223</v>
      </c>
      <c r="B9" s="331">
        <v>102</v>
      </c>
      <c r="C9" s="331">
        <v>35</v>
      </c>
      <c r="D9" s="331">
        <v>4</v>
      </c>
      <c r="E9" s="332">
        <f>SUM(B9:C9)</f>
        <v>137</v>
      </c>
      <c r="F9" s="333">
        <v>1</v>
      </c>
      <c r="G9" s="524">
        <f>SUM(F9:F12)</f>
        <v>3</v>
      </c>
      <c r="H9" s="529">
        <v>1</v>
      </c>
      <c r="J9" s="330" t="s">
        <v>223</v>
      </c>
      <c r="K9" s="331">
        <v>88</v>
      </c>
      <c r="L9" s="331">
        <v>39</v>
      </c>
      <c r="M9" s="331">
        <v>1</v>
      </c>
      <c r="N9" s="332">
        <f>SUM(K9:L9)</f>
        <v>127</v>
      </c>
      <c r="O9" s="333">
        <v>1</v>
      </c>
      <c r="P9" s="524">
        <f>SUM(O9:O12)</f>
        <v>4</v>
      </c>
      <c r="Q9" s="529"/>
    </row>
    <row r="10" spans="1:17" ht="14.25">
      <c r="A10" s="334" t="str">
        <f>IF(ISNA(INDEX('[2]Mä Jr 120 VL'!$C$7:$C$22,MATCH('[3]Fin_Mä_120'!A9,'[2]Mä Jr 120 VL'!$B$7:$B$22,0))),"",INDEX('[2]Mä Jr 120 VL'!$C$7:$C$22,MATCH('[3]Fin_Mä_120'!A9,'[2]Mä Jr 120 VL'!$B$7:$B$22,0)))</f>
        <v>ESV Lok Wülknitz</v>
      </c>
      <c r="B10" s="331">
        <v>88</v>
      </c>
      <c r="C10" s="331">
        <v>45</v>
      </c>
      <c r="D10" s="331">
        <v>0</v>
      </c>
      <c r="E10" s="332">
        <f>SUM(B10:C10)</f>
        <v>133</v>
      </c>
      <c r="F10" s="333">
        <v>0</v>
      </c>
      <c r="G10" s="525"/>
      <c r="H10" s="529"/>
      <c r="J10" s="346" t="str">
        <f>IF(ISNA(INDEX('[2]Mä Jr 120 VL'!$C$7:$C$22,MATCH('[3]Fin_Mä_120'!J9,'[2]Mä Jr 120 VL'!$B$7:$B$22,0))),"",INDEX('[2]Mä Jr 120 VL'!$C$7:$C$22,MATCH('[3]Fin_Mä_120'!J9,'[2]Mä Jr 120 VL'!$B$7:$B$22,0)))</f>
        <v>ESV Lok Wülknitz</v>
      </c>
      <c r="K10" s="331">
        <v>88</v>
      </c>
      <c r="L10" s="331">
        <v>53</v>
      </c>
      <c r="M10" s="331">
        <v>1</v>
      </c>
      <c r="N10" s="332">
        <f>SUM(K10:L10)</f>
        <v>141</v>
      </c>
      <c r="O10" s="333">
        <v>1</v>
      </c>
      <c r="P10" s="525"/>
      <c r="Q10" s="529"/>
    </row>
    <row r="11" spans="1:17" ht="14.25">
      <c r="A11" s="519">
        <f>SUM(E9:E12)</f>
        <v>546</v>
      </c>
      <c r="B11" s="331">
        <v>92</v>
      </c>
      <c r="C11" s="331">
        <v>52</v>
      </c>
      <c r="D11" s="331">
        <v>0</v>
      </c>
      <c r="E11" s="332">
        <f>SUM(B11:C11)</f>
        <v>144</v>
      </c>
      <c r="F11" s="333">
        <v>1</v>
      </c>
      <c r="G11" s="525"/>
      <c r="H11" s="529"/>
      <c r="J11" s="519">
        <f>SUM(N9:N12)</f>
        <v>556</v>
      </c>
      <c r="K11" s="331">
        <v>99</v>
      </c>
      <c r="L11" s="331">
        <v>54</v>
      </c>
      <c r="M11" s="331">
        <v>0</v>
      </c>
      <c r="N11" s="332">
        <f>SUM(K11:L11)</f>
        <v>153</v>
      </c>
      <c r="O11" s="333">
        <v>1</v>
      </c>
      <c r="P11" s="525"/>
      <c r="Q11" s="529"/>
    </row>
    <row r="12" spans="1:17" ht="14.25">
      <c r="A12" s="520"/>
      <c r="B12" s="331">
        <v>96</v>
      </c>
      <c r="C12" s="331">
        <v>36</v>
      </c>
      <c r="D12" s="331">
        <v>0</v>
      </c>
      <c r="E12" s="332">
        <f>SUM(B12:C12)</f>
        <v>132</v>
      </c>
      <c r="F12" s="333">
        <v>1</v>
      </c>
      <c r="G12" s="525"/>
      <c r="H12" s="529"/>
      <c r="J12" s="520"/>
      <c r="K12" s="331">
        <v>100</v>
      </c>
      <c r="L12" s="331">
        <v>35</v>
      </c>
      <c r="M12" s="331">
        <v>0</v>
      </c>
      <c r="N12" s="332">
        <f>SUM(K12:L12)</f>
        <v>135</v>
      </c>
      <c r="O12" s="333">
        <v>1</v>
      </c>
      <c r="P12" s="525"/>
      <c r="Q12" s="529"/>
    </row>
    <row r="13" spans="10:17" ht="14.25" customHeight="1">
      <c r="J13" s="530" t="s">
        <v>293</v>
      </c>
      <c r="K13" s="531"/>
      <c r="L13" s="531"/>
      <c r="M13" s="531"/>
      <c r="N13" s="531"/>
      <c r="O13" s="531"/>
      <c r="P13" s="531"/>
      <c r="Q13" s="532"/>
    </row>
    <row r="14" spans="1:17" ht="14.25">
      <c r="A14" s="330" t="s">
        <v>253</v>
      </c>
      <c r="B14" s="331">
        <v>81</v>
      </c>
      <c r="C14" s="331">
        <v>50</v>
      </c>
      <c r="D14" s="331">
        <v>0</v>
      </c>
      <c r="E14" s="332">
        <f>SUM(B14:C14)</f>
        <v>131</v>
      </c>
      <c r="F14" s="333">
        <v>0</v>
      </c>
      <c r="G14" s="524">
        <f>SUM(F14:F17)</f>
        <v>2</v>
      </c>
      <c r="H14" s="529">
        <v>1</v>
      </c>
      <c r="J14" s="330" t="s">
        <v>234</v>
      </c>
      <c r="K14" s="331">
        <v>87</v>
      </c>
      <c r="L14" s="331">
        <v>35</v>
      </c>
      <c r="M14" s="331">
        <v>2</v>
      </c>
      <c r="N14" s="332">
        <f>SUM(K14:L14)</f>
        <v>122</v>
      </c>
      <c r="O14" s="333">
        <v>0</v>
      </c>
      <c r="P14" s="524">
        <f>SUM(O14:O17)</f>
        <v>0</v>
      </c>
      <c r="Q14" s="529"/>
    </row>
    <row r="15" spans="1:17" ht="14.25">
      <c r="A15" s="334" t="str">
        <f>IF(ISNA(INDEX('[2]Mä Jr 120 VL'!$C$7:$C$22,MATCH('[3]Fin_Mä_120'!A14,'[2]Mä Jr 120 VL'!$B$7:$B$22,0))),"",INDEX('[2]Mä Jr 120 VL'!$C$7:$C$22,MATCH('[3]Fin_Mä_120'!A14,'[2]Mä Jr 120 VL'!$B$7:$B$22,0)))</f>
        <v>KSV Neißetal Görlitz</v>
      </c>
      <c r="B15" s="331">
        <v>87</v>
      </c>
      <c r="C15" s="331">
        <v>51</v>
      </c>
      <c r="D15" s="331">
        <v>0</v>
      </c>
      <c r="E15" s="332">
        <f>SUM(B15:C15)</f>
        <v>138</v>
      </c>
      <c r="F15" s="333">
        <v>1</v>
      </c>
      <c r="G15" s="525"/>
      <c r="H15" s="529"/>
      <c r="J15" s="346" t="str">
        <f>IF(ISNA(INDEX('[2]Mä Jr 120 VL'!$C$7:$C$22,MATCH('[3]Fin_Mä_120'!J14,'[2]Mä Jr 120 VL'!$B$7:$B$22,0))),"",INDEX('[2]Mä Jr 120 VL'!$C$7:$C$22,MATCH('[3]Fin_Mä_120'!J14,'[2]Mä Jr 120 VL'!$B$7:$B$22,0)))</f>
        <v>Dresdner SV 1910</v>
      </c>
      <c r="K15" s="331">
        <v>86</v>
      </c>
      <c r="L15" s="331">
        <v>25</v>
      </c>
      <c r="M15" s="331">
        <v>3</v>
      </c>
      <c r="N15" s="332">
        <f>SUM(K15:L15)</f>
        <v>111</v>
      </c>
      <c r="O15" s="333">
        <v>0</v>
      </c>
      <c r="P15" s="525"/>
      <c r="Q15" s="529"/>
    </row>
    <row r="16" spans="1:17" ht="14.25">
      <c r="A16" s="519">
        <f>SUM(E14:E17)</f>
        <v>524</v>
      </c>
      <c r="B16" s="331">
        <v>98</v>
      </c>
      <c r="C16" s="331">
        <v>33</v>
      </c>
      <c r="D16" s="331">
        <v>2</v>
      </c>
      <c r="E16" s="332">
        <f>SUM(B16:C16)</f>
        <v>131</v>
      </c>
      <c r="F16" s="333">
        <v>1</v>
      </c>
      <c r="G16" s="525"/>
      <c r="H16" s="529"/>
      <c r="J16" s="519">
        <f>SUM(N14:N17)</f>
        <v>490</v>
      </c>
      <c r="K16" s="331">
        <v>83</v>
      </c>
      <c r="L16" s="331">
        <v>44</v>
      </c>
      <c r="M16" s="331">
        <v>1</v>
      </c>
      <c r="N16" s="332">
        <f>SUM(K16:L16)</f>
        <v>127</v>
      </c>
      <c r="O16" s="333">
        <v>0</v>
      </c>
      <c r="P16" s="525"/>
      <c r="Q16" s="529"/>
    </row>
    <row r="17" spans="1:17" ht="14.25">
      <c r="A17" s="520"/>
      <c r="B17" s="331">
        <v>88</v>
      </c>
      <c r="C17" s="331">
        <v>36</v>
      </c>
      <c r="D17" s="331">
        <v>2</v>
      </c>
      <c r="E17" s="332">
        <f>SUM(B17:C17)</f>
        <v>124</v>
      </c>
      <c r="F17" s="333">
        <v>0</v>
      </c>
      <c r="G17" s="525"/>
      <c r="H17" s="529"/>
      <c r="J17" s="520"/>
      <c r="K17" s="331">
        <v>85</v>
      </c>
      <c r="L17" s="331">
        <v>45</v>
      </c>
      <c r="M17" s="331">
        <v>2</v>
      </c>
      <c r="N17" s="332">
        <f>SUM(K17:L17)</f>
        <v>130</v>
      </c>
      <c r="O17" s="333">
        <v>0</v>
      </c>
      <c r="P17" s="525"/>
      <c r="Q17" s="529"/>
    </row>
    <row r="18" spans="1:26" ht="14.25">
      <c r="A18" s="530" t="s">
        <v>294</v>
      </c>
      <c r="B18" s="531"/>
      <c r="C18" s="531"/>
      <c r="D18" s="531"/>
      <c r="E18" s="531"/>
      <c r="F18" s="531"/>
      <c r="G18" s="531"/>
      <c r="H18" s="532"/>
      <c r="S18" s="326" t="s">
        <v>286</v>
      </c>
      <c r="T18" s="327" t="s">
        <v>287</v>
      </c>
      <c r="U18" s="327" t="s">
        <v>288</v>
      </c>
      <c r="V18" s="327" t="s">
        <v>289</v>
      </c>
      <c r="W18" s="327" t="s">
        <v>290</v>
      </c>
      <c r="X18" s="328" t="s">
        <v>291</v>
      </c>
      <c r="Z18" s="329" t="s">
        <v>552</v>
      </c>
    </row>
    <row r="19" spans="1:26" ht="14.25">
      <c r="A19" s="330" t="s">
        <v>247</v>
      </c>
      <c r="B19" s="331">
        <v>97</v>
      </c>
      <c r="C19" s="331">
        <v>43</v>
      </c>
      <c r="D19" s="331">
        <v>1</v>
      </c>
      <c r="E19" s="332">
        <f>SUM(B19:C19)</f>
        <v>140</v>
      </c>
      <c r="F19" s="333">
        <v>1</v>
      </c>
      <c r="G19" s="524">
        <f>SUM(F19:F22)</f>
        <v>2</v>
      </c>
      <c r="H19" s="529"/>
      <c r="S19" s="330" t="s">
        <v>223</v>
      </c>
      <c r="T19" s="331">
        <v>91</v>
      </c>
      <c r="U19" s="331">
        <v>36</v>
      </c>
      <c r="V19" s="331">
        <v>2</v>
      </c>
      <c r="W19" s="332">
        <f>SUM(T19:U19)</f>
        <v>127</v>
      </c>
      <c r="X19" s="333">
        <v>0</v>
      </c>
      <c r="Y19" s="524">
        <f>SUM(X19:X22)</f>
        <v>3</v>
      </c>
      <c r="Z19" s="529"/>
    </row>
    <row r="20" spans="1:26" ht="14.25">
      <c r="A20" s="334" t="str">
        <f>IF(ISNA(INDEX('[2]Mä Jr 120 VL'!$C$7:$C$22,MATCH('[3]Fin_Mä_120'!A19,'[2]Mä Jr 120 VL'!$B$7:$B$22,0))),"",INDEX('[2]Mä Jr 120 VL'!$C$7:$C$22,MATCH('[3]Fin_Mä_120'!A19,'[2]Mä Jr 120 VL'!$B$7:$B$22,0)))</f>
        <v>Baruther SV</v>
      </c>
      <c r="B20" s="331">
        <v>69</v>
      </c>
      <c r="C20" s="331">
        <v>41</v>
      </c>
      <c r="D20" s="331">
        <v>1</v>
      </c>
      <c r="E20" s="332">
        <f>SUM(B20:C20)</f>
        <v>110</v>
      </c>
      <c r="F20" s="333">
        <v>0</v>
      </c>
      <c r="G20" s="525"/>
      <c r="H20" s="529"/>
      <c r="S20" s="346" t="s">
        <v>224</v>
      </c>
      <c r="T20" s="331">
        <v>102</v>
      </c>
      <c r="U20" s="331">
        <v>44</v>
      </c>
      <c r="V20" s="331">
        <v>0</v>
      </c>
      <c r="W20" s="332">
        <f>SUM(T20:U20)</f>
        <v>146</v>
      </c>
      <c r="X20" s="333">
        <v>1</v>
      </c>
      <c r="Y20" s="525"/>
      <c r="Z20" s="529"/>
    </row>
    <row r="21" spans="1:26" ht="14.25">
      <c r="A21" s="519">
        <f>SUM(E19:E22)</f>
        <v>501</v>
      </c>
      <c r="B21" s="331">
        <v>76</v>
      </c>
      <c r="C21" s="331">
        <v>35</v>
      </c>
      <c r="D21" s="331">
        <v>1</v>
      </c>
      <c r="E21" s="332">
        <f>SUM(B21:C21)</f>
        <v>111</v>
      </c>
      <c r="F21" s="333">
        <v>0</v>
      </c>
      <c r="G21" s="525"/>
      <c r="H21" s="529"/>
      <c r="S21" s="519">
        <f>SUM(W19:W22)</f>
        <v>555</v>
      </c>
      <c r="T21" s="331">
        <v>86</v>
      </c>
      <c r="U21" s="331">
        <v>43</v>
      </c>
      <c r="V21" s="331">
        <v>0</v>
      </c>
      <c r="W21" s="332">
        <f>SUM(T21:U21)</f>
        <v>129</v>
      </c>
      <c r="X21" s="333">
        <v>1</v>
      </c>
      <c r="Y21" s="525"/>
      <c r="Z21" s="529"/>
    </row>
    <row r="22" spans="1:26" ht="14.25">
      <c r="A22" s="520"/>
      <c r="B22" s="331">
        <v>88</v>
      </c>
      <c r="C22" s="331">
        <v>52</v>
      </c>
      <c r="D22" s="331">
        <v>0</v>
      </c>
      <c r="E22" s="332">
        <f>SUM(B22:C22)</f>
        <v>140</v>
      </c>
      <c r="F22" s="333">
        <v>1</v>
      </c>
      <c r="G22" s="525"/>
      <c r="H22" s="529"/>
      <c r="S22" s="520"/>
      <c r="T22" s="331">
        <v>92</v>
      </c>
      <c r="U22" s="331">
        <v>61</v>
      </c>
      <c r="V22" s="331">
        <v>0</v>
      </c>
      <c r="W22" s="332">
        <f>SUM(T22:U22)</f>
        <v>153</v>
      </c>
      <c r="X22" s="333">
        <v>1</v>
      </c>
      <c r="Y22" s="525"/>
      <c r="Z22" s="529"/>
    </row>
    <row r="23" spans="19:26" ht="14.25">
      <c r="S23" s="530" t="s">
        <v>295</v>
      </c>
      <c r="T23" s="531"/>
      <c r="U23" s="531"/>
      <c r="V23" s="531"/>
      <c r="W23" s="531"/>
      <c r="X23" s="531"/>
      <c r="Y23" s="531"/>
      <c r="Z23" s="532"/>
    </row>
    <row r="24" spans="1:26" ht="14.25">
      <c r="A24" s="330" t="s">
        <v>238</v>
      </c>
      <c r="B24" s="331">
        <v>76</v>
      </c>
      <c r="C24" s="331">
        <v>40</v>
      </c>
      <c r="D24" s="331">
        <v>1</v>
      </c>
      <c r="E24" s="332">
        <f>SUM(B24:C24)</f>
        <v>116</v>
      </c>
      <c r="F24" s="333">
        <v>0</v>
      </c>
      <c r="G24" s="524">
        <f>SUM(F24:F27)</f>
        <v>1.5</v>
      </c>
      <c r="H24" s="529"/>
      <c r="S24" s="330" t="s">
        <v>242</v>
      </c>
      <c r="T24" s="331">
        <v>77</v>
      </c>
      <c r="U24" s="331">
        <v>54</v>
      </c>
      <c r="V24" s="331">
        <v>1</v>
      </c>
      <c r="W24" s="332">
        <f>SUM(T24:U24)</f>
        <v>131</v>
      </c>
      <c r="X24" s="333">
        <v>1</v>
      </c>
      <c r="Y24" s="524">
        <f>SUM(X24:X27)</f>
        <v>1</v>
      </c>
      <c r="Z24" s="529"/>
    </row>
    <row r="25" spans="1:26" ht="14.25">
      <c r="A25" s="334" t="str">
        <f>IF(ISNA(INDEX('[2]Mä Jr 120 VL'!$C$7:$C$22,MATCH('[3]Fin_Mä_120'!A24,'[2]Mä Jr 120 VL'!$B$7:$B$22,0))),"",INDEX('[2]Mä Jr 120 VL'!$C$7:$C$22,MATCH('[3]Fin_Mä_120'!A24,'[2]Mä Jr 120 VL'!$B$7:$B$22,0)))</f>
        <v>Liebstädter SV</v>
      </c>
      <c r="B25" s="331">
        <v>87</v>
      </c>
      <c r="C25" s="331">
        <v>52</v>
      </c>
      <c r="D25" s="331">
        <v>1</v>
      </c>
      <c r="E25" s="332">
        <f>SUM(B25:C25)</f>
        <v>139</v>
      </c>
      <c r="F25" s="333">
        <v>1</v>
      </c>
      <c r="G25" s="525"/>
      <c r="H25" s="529"/>
      <c r="S25" s="346" t="s">
        <v>154</v>
      </c>
      <c r="T25" s="331">
        <v>90</v>
      </c>
      <c r="U25" s="331">
        <v>34</v>
      </c>
      <c r="V25" s="331">
        <v>2</v>
      </c>
      <c r="W25" s="332">
        <f>SUM(T25:U25)</f>
        <v>124</v>
      </c>
      <c r="X25" s="333">
        <v>0</v>
      </c>
      <c r="Y25" s="525"/>
      <c r="Z25" s="529"/>
    </row>
    <row r="26" spans="1:26" ht="14.25">
      <c r="A26" s="519">
        <f>SUM(E24:E27)</f>
        <v>503</v>
      </c>
      <c r="B26" s="331">
        <v>95</v>
      </c>
      <c r="C26" s="331">
        <v>35</v>
      </c>
      <c r="D26" s="331">
        <v>1</v>
      </c>
      <c r="E26" s="332">
        <f>SUM(B26:C26)</f>
        <v>130</v>
      </c>
      <c r="F26" s="333">
        <v>0.5</v>
      </c>
      <c r="G26" s="525"/>
      <c r="H26" s="529"/>
      <c r="S26" s="519">
        <f>SUM(W24:W27)</f>
        <v>494</v>
      </c>
      <c r="T26" s="331">
        <v>76</v>
      </c>
      <c r="U26" s="331">
        <v>35</v>
      </c>
      <c r="V26" s="331">
        <v>1</v>
      </c>
      <c r="W26" s="332">
        <f>SUM(T26:U26)</f>
        <v>111</v>
      </c>
      <c r="X26" s="333">
        <v>0</v>
      </c>
      <c r="Y26" s="525"/>
      <c r="Z26" s="529"/>
    </row>
    <row r="27" spans="1:26" ht="14.25">
      <c r="A27" s="520"/>
      <c r="B27" s="331">
        <v>83</v>
      </c>
      <c r="C27" s="331">
        <v>35</v>
      </c>
      <c r="D27" s="331">
        <v>2</v>
      </c>
      <c r="E27" s="332">
        <f>SUM(B27:C27)</f>
        <v>118</v>
      </c>
      <c r="F27" s="333">
        <v>0</v>
      </c>
      <c r="G27" s="525"/>
      <c r="H27" s="529"/>
      <c r="S27" s="520"/>
      <c r="T27" s="331">
        <v>80</v>
      </c>
      <c r="U27" s="331">
        <v>48</v>
      </c>
      <c r="V27" s="331">
        <v>2</v>
      </c>
      <c r="W27" s="332">
        <f>SUM(T27:U27)</f>
        <v>128</v>
      </c>
      <c r="X27" s="333">
        <v>0</v>
      </c>
      <c r="Y27" s="525"/>
      <c r="Z27" s="529"/>
    </row>
    <row r="28" spans="1:17" ht="14.25">
      <c r="A28" s="530" t="s">
        <v>296</v>
      </c>
      <c r="B28" s="531"/>
      <c r="C28" s="531"/>
      <c r="D28" s="531"/>
      <c r="E28" s="531"/>
      <c r="F28" s="531"/>
      <c r="G28" s="531"/>
      <c r="H28" s="532"/>
      <c r="J28" s="326" t="s">
        <v>286</v>
      </c>
      <c r="K28" s="327" t="s">
        <v>287</v>
      </c>
      <c r="L28" s="327" t="s">
        <v>288</v>
      </c>
      <c r="M28" s="327" t="s">
        <v>289</v>
      </c>
      <c r="N28" s="327" t="s">
        <v>290</v>
      </c>
      <c r="O28" s="328" t="s">
        <v>291</v>
      </c>
      <c r="Q28" s="329" t="s">
        <v>552</v>
      </c>
    </row>
    <row r="29" spans="1:20" ht="14.25">
      <c r="A29" s="330" t="s">
        <v>234</v>
      </c>
      <c r="B29" s="331">
        <v>83</v>
      </c>
      <c r="C29" s="331">
        <v>43</v>
      </c>
      <c r="D29" s="331">
        <v>1</v>
      </c>
      <c r="E29" s="332">
        <f>SUM(B29:C29)</f>
        <v>126</v>
      </c>
      <c r="F29" s="333">
        <v>1</v>
      </c>
      <c r="G29" s="524">
        <f>SUM(F29:F32)</f>
        <v>2.5</v>
      </c>
      <c r="H29" s="529">
        <v>1</v>
      </c>
      <c r="J29" s="330" t="s">
        <v>253</v>
      </c>
      <c r="K29" s="331">
        <v>96</v>
      </c>
      <c r="L29" s="331">
        <v>44</v>
      </c>
      <c r="M29" s="331">
        <v>1</v>
      </c>
      <c r="N29" s="332">
        <f>SUM(K29:L29)</f>
        <v>140</v>
      </c>
      <c r="O29" s="333">
        <v>0</v>
      </c>
      <c r="P29" s="524">
        <f>SUM(O29:O32)</f>
        <v>0</v>
      </c>
      <c r="Q29" s="529"/>
      <c r="S29" t="s">
        <v>587</v>
      </c>
      <c r="T29"/>
    </row>
    <row r="30" spans="1:23" ht="14.25">
      <c r="A30" s="334" t="str">
        <f>IF(ISNA(INDEX('[2]Mä Jr 120 VL'!$C$7:$C$22,MATCH('[3]Fin_Mä_120'!A29,'[2]Mä Jr 120 VL'!$B$7:$B$22,0))),"",INDEX('[2]Mä Jr 120 VL'!$C$7:$C$22,MATCH('[3]Fin_Mä_120'!A29,'[2]Mä Jr 120 VL'!$B$7:$B$22,0)))</f>
        <v>Dresdner SV 1910</v>
      </c>
      <c r="B30" s="331">
        <v>79</v>
      </c>
      <c r="C30" s="331">
        <v>36</v>
      </c>
      <c r="D30" s="331">
        <v>3</v>
      </c>
      <c r="E30" s="332">
        <f>SUM(B30:C30)</f>
        <v>115</v>
      </c>
      <c r="F30" s="333">
        <v>0</v>
      </c>
      <c r="G30" s="525"/>
      <c r="H30" s="529"/>
      <c r="J30" s="346" t="str">
        <f>IF(ISNA(INDEX('[2]Mä Jr 120 VL'!$C$7:$C$22,MATCH('[3]Fin_Mä_120'!J29,'[2]Mä Jr 120 VL'!$B$7:$B$22,0))),"",INDEX('[2]Mä Jr 120 VL'!$C$7:$C$22,MATCH('[3]Fin_Mä_120'!J29,'[2]Mä Jr 120 VL'!$B$7:$B$22,0)))</f>
        <v>KSV Neißetal Görlitz</v>
      </c>
      <c r="K30" s="331">
        <v>93</v>
      </c>
      <c r="L30" s="331">
        <v>43</v>
      </c>
      <c r="M30" s="331">
        <v>4</v>
      </c>
      <c r="N30" s="332">
        <f>SUM(K30:L30)</f>
        <v>136</v>
      </c>
      <c r="O30" s="333">
        <v>0</v>
      </c>
      <c r="P30" s="525"/>
      <c r="Q30" s="529"/>
      <c r="S30" t="s">
        <v>223</v>
      </c>
      <c r="T30" t="s">
        <v>224</v>
      </c>
      <c r="W30" s="415"/>
    </row>
    <row r="31" spans="1:23" ht="14.25">
      <c r="A31" s="519">
        <f>SUM(E29:E32)</f>
        <v>492</v>
      </c>
      <c r="B31" s="331">
        <v>86</v>
      </c>
      <c r="C31" s="331">
        <v>44</v>
      </c>
      <c r="D31" s="331">
        <v>1</v>
      </c>
      <c r="E31" s="332">
        <f>SUM(B31:C31)</f>
        <v>130</v>
      </c>
      <c r="F31" s="333">
        <v>0.5</v>
      </c>
      <c r="G31" s="525"/>
      <c r="H31" s="529"/>
      <c r="J31" s="519">
        <f>SUM(N29:N32)</f>
        <v>501</v>
      </c>
      <c r="K31" s="331">
        <v>67</v>
      </c>
      <c r="L31" s="331">
        <v>34</v>
      </c>
      <c r="M31" s="331">
        <v>1</v>
      </c>
      <c r="N31" s="332">
        <f>SUM(K31:L31)</f>
        <v>101</v>
      </c>
      <c r="O31" s="333">
        <v>0</v>
      </c>
      <c r="P31" s="525"/>
      <c r="Q31" s="529"/>
      <c r="S31" t="s">
        <v>242</v>
      </c>
      <c r="T31" t="s">
        <v>154</v>
      </c>
      <c r="W31" s="415"/>
    </row>
    <row r="32" spans="1:20" ht="14.25">
      <c r="A32" s="520"/>
      <c r="B32" s="331">
        <v>77</v>
      </c>
      <c r="C32" s="331">
        <v>44</v>
      </c>
      <c r="D32" s="331">
        <v>0</v>
      </c>
      <c r="E32" s="332">
        <f>SUM(B32:C32)</f>
        <v>121</v>
      </c>
      <c r="F32" s="333">
        <v>1</v>
      </c>
      <c r="G32" s="525"/>
      <c r="H32" s="529"/>
      <c r="J32" s="520"/>
      <c r="K32" s="331">
        <v>88</v>
      </c>
      <c r="L32" s="331">
        <v>36</v>
      </c>
      <c r="M32" s="331">
        <v>3</v>
      </c>
      <c r="N32" s="332">
        <f>SUM(K32:L32)</f>
        <v>124</v>
      </c>
      <c r="O32" s="333">
        <v>0</v>
      </c>
      <c r="P32" s="525"/>
      <c r="Q32" s="529"/>
      <c r="S32" t="s">
        <v>253</v>
      </c>
      <c r="T32" t="s">
        <v>254</v>
      </c>
    </row>
    <row r="33" spans="10:20" ht="14.25">
      <c r="J33" s="530" t="s">
        <v>297</v>
      </c>
      <c r="K33" s="531"/>
      <c r="L33" s="531"/>
      <c r="M33" s="531"/>
      <c r="N33" s="531"/>
      <c r="O33" s="531"/>
      <c r="P33" s="531"/>
      <c r="Q33" s="532"/>
      <c r="S33" t="s">
        <v>234</v>
      </c>
      <c r="T33" t="s">
        <v>235</v>
      </c>
    </row>
    <row r="34" spans="1:20" ht="14.25">
      <c r="A34" s="330" t="s">
        <v>242</v>
      </c>
      <c r="B34" s="331">
        <v>85</v>
      </c>
      <c r="C34" s="331">
        <v>45</v>
      </c>
      <c r="D34" s="331">
        <v>0</v>
      </c>
      <c r="E34" s="332">
        <f>SUM(B34:C34)</f>
        <v>130</v>
      </c>
      <c r="F34" s="333">
        <v>0</v>
      </c>
      <c r="G34" s="524">
        <f>SUM(F34:F37)</f>
        <v>3</v>
      </c>
      <c r="H34" s="529">
        <v>1</v>
      </c>
      <c r="J34" s="330" t="s">
        <v>242</v>
      </c>
      <c r="K34" s="331">
        <v>99</v>
      </c>
      <c r="L34" s="331">
        <v>45</v>
      </c>
      <c r="M34" s="331">
        <v>0</v>
      </c>
      <c r="N34" s="332">
        <f>SUM(K34:L34)</f>
        <v>144</v>
      </c>
      <c r="O34" s="333">
        <v>1</v>
      </c>
      <c r="P34" s="524">
        <f>SUM(O34:O37)</f>
        <v>4</v>
      </c>
      <c r="Q34" s="529"/>
      <c r="S34"/>
      <c r="T34"/>
    </row>
    <row r="35" spans="1:20" ht="14.25">
      <c r="A35" s="334" t="str">
        <f>IF(ISNA(INDEX('[2]Mä Jr 120 VL'!$C$7:$C$22,MATCH('[3]Fin_Mä_120'!A34,'[2]Mä Jr 120 VL'!$B$7:$B$22,0))),"",INDEX('[2]Mä Jr 120 VL'!$C$7:$C$22,MATCH('[3]Fin_Mä_120'!A34,'[2]Mä Jr 120 VL'!$B$7:$B$22,0)))</f>
        <v>KSV Ottendorf-Okrilla</v>
      </c>
      <c r="B35" s="331">
        <v>86</v>
      </c>
      <c r="C35" s="331">
        <v>45</v>
      </c>
      <c r="D35" s="331">
        <v>0</v>
      </c>
      <c r="E35" s="332">
        <f>SUM(B35:C35)</f>
        <v>131</v>
      </c>
      <c r="F35" s="333">
        <v>1</v>
      </c>
      <c r="G35" s="525"/>
      <c r="H35" s="529"/>
      <c r="J35" s="346" t="str">
        <f>IF(ISNA(INDEX('[2]Mä Jr 120 VL'!$C$7:$C$22,MATCH('[3]Fin_Mä_120'!J34,'[2]Mä Jr 120 VL'!$B$7:$B$22,0))),"",INDEX('[2]Mä Jr 120 VL'!$C$7:$C$22,MATCH('[3]Fin_Mä_120'!J34,'[2]Mä Jr 120 VL'!$B$7:$B$22,0)))</f>
        <v>KSV Ottendorf-Okrilla</v>
      </c>
      <c r="K35" s="331">
        <v>90</v>
      </c>
      <c r="L35" s="331">
        <v>63</v>
      </c>
      <c r="M35" s="331">
        <v>0</v>
      </c>
      <c r="N35" s="332">
        <f>SUM(K35:L35)</f>
        <v>153</v>
      </c>
      <c r="O35" s="333">
        <v>1</v>
      </c>
      <c r="P35" s="525"/>
      <c r="Q35" s="529"/>
      <c r="S35" t="s">
        <v>589</v>
      </c>
      <c r="T35"/>
    </row>
    <row r="36" spans="1:20" ht="14.25">
      <c r="A36" s="519">
        <f>SUM(E34:E37)</f>
        <v>519</v>
      </c>
      <c r="B36" s="331">
        <v>86</v>
      </c>
      <c r="C36" s="331">
        <v>34</v>
      </c>
      <c r="D36" s="331">
        <v>2</v>
      </c>
      <c r="E36" s="332">
        <f>SUM(B36:C36)</f>
        <v>120</v>
      </c>
      <c r="F36" s="333">
        <v>1</v>
      </c>
      <c r="G36" s="525"/>
      <c r="H36" s="529"/>
      <c r="J36" s="519">
        <f>SUM(N34:N37)</f>
        <v>550</v>
      </c>
      <c r="K36" s="331">
        <v>95</v>
      </c>
      <c r="L36" s="331">
        <v>31</v>
      </c>
      <c r="M36" s="331">
        <v>4</v>
      </c>
      <c r="N36" s="332">
        <f>SUM(K36:L36)</f>
        <v>126</v>
      </c>
      <c r="O36" s="333">
        <v>1</v>
      </c>
      <c r="P36" s="525"/>
      <c r="Q36" s="529"/>
      <c r="S36" t="s">
        <v>590</v>
      </c>
      <c r="T36"/>
    </row>
    <row r="37" spans="1:17" ht="14.25">
      <c r="A37" s="520"/>
      <c r="B37" s="331">
        <v>85</v>
      </c>
      <c r="C37" s="331">
        <v>53</v>
      </c>
      <c r="D37" s="331">
        <v>0</v>
      </c>
      <c r="E37" s="332">
        <f>SUM(B37:C37)</f>
        <v>138</v>
      </c>
      <c r="F37" s="333">
        <v>1</v>
      </c>
      <c r="G37" s="525"/>
      <c r="H37" s="529"/>
      <c r="J37" s="520"/>
      <c r="K37" s="331">
        <v>83</v>
      </c>
      <c r="L37" s="331">
        <v>44</v>
      </c>
      <c r="M37" s="331">
        <v>2</v>
      </c>
      <c r="N37" s="332">
        <f>SUM(K37:L37)</f>
        <v>127</v>
      </c>
      <c r="O37" s="333">
        <v>1</v>
      </c>
      <c r="P37" s="525"/>
      <c r="Q37" s="529"/>
    </row>
    <row r="38" spans="1:8" ht="14.25">
      <c r="A38" s="530" t="s">
        <v>298</v>
      </c>
      <c r="B38" s="531"/>
      <c r="C38" s="531"/>
      <c r="D38" s="531"/>
      <c r="E38" s="531"/>
      <c r="F38" s="531"/>
      <c r="G38" s="531"/>
      <c r="H38" s="532"/>
    </row>
    <row r="39" spans="1:8" ht="14.25">
      <c r="A39" s="330" t="s">
        <v>236</v>
      </c>
      <c r="B39" s="331">
        <v>101</v>
      </c>
      <c r="C39" s="331">
        <v>34</v>
      </c>
      <c r="D39" s="331">
        <v>3</v>
      </c>
      <c r="E39" s="332">
        <f>SUM(B39:C39)</f>
        <v>135</v>
      </c>
      <c r="F39" s="333">
        <v>1</v>
      </c>
      <c r="G39" s="524">
        <f>SUM(F39:F42)</f>
        <v>1</v>
      </c>
      <c r="H39" s="529"/>
    </row>
    <row r="40" spans="1:8" ht="14.25">
      <c r="A40" s="334" t="str">
        <f>IF(ISNA(INDEX('[2]Mä Jr 120 VL'!$C$7:$C$22,MATCH('[3]Fin_Mä_120'!A39,'[2]Mä Jr 120 VL'!$B$7:$B$22,0))),"",INDEX('[2]Mä Jr 120 VL'!$C$7:$C$22,MATCH('[3]Fin_Mä_120'!A39,'[2]Mä Jr 120 VL'!$B$7:$B$22,0)))</f>
        <v>Kegelfreunde Dresden</v>
      </c>
      <c r="B40" s="331">
        <v>83</v>
      </c>
      <c r="C40" s="331">
        <v>43</v>
      </c>
      <c r="D40" s="331">
        <v>2</v>
      </c>
      <c r="E40" s="332">
        <f>SUM(B40:C40)</f>
        <v>126</v>
      </c>
      <c r="F40" s="333">
        <v>0</v>
      </c>
      <c r="G40" s="525"/>
      <c r="H40" s="529"/>
    </row>
    <row r="41" spans="1:8" ht="14.25">
      <c r="A41" s="519">
        <f>SUM(E39:E42)</f>
        <v>501</v>
      </c>
      <c r="B41" s="331">
        <v>78</v>
      </c>
      <c r="C41" s="331">
        <v>26</v>
      </c>
      <c r="D41" s="331">
        <v>3</v>
      </c>
      <c r="E41" s="332">
        <f>SUM(B41:C41)</f>
        <v>104</v>
      </c>
      <c r="F41" s="333">
        <v>0</v>
      </c>
      <c r="G41" s="525"/>
      <c r="H41" s="529"/>
    </row>
    <row r="42" spans="1:8" ht="14.25">
      <c r="A42" s="520"/>
      <c r="B42" s="331">
        <v>93</v>
      </c>
      <c r="C42" s="331">
        <v>43</v>
      </c>
      <c r="D42" s="331">
        <v>1</v>
      </c>
      <c r="E42" s="332">
        <f>SUM(B42:C42)</f>
        <v>136</v>
      </c>
      <c r="F42" s="333">
        <v>0</v>
      </c>
      <c r="G42" s="525"/>
      <c r="H42" s="529"/>
    </row>
  </sheetData>
  <sheetProtection/>
  <mergeCells count="49">
    <mergeCell ref="J33:Q33"/>
    <mergeCell ref="P34:P37"/>
    <mergeCell ref="Q34:Q37"/>
    <mergeCell ref="J36:J37"/>
    <mergeCell ref="Z19:Z22"/>
    <mergeCell ref="S21:S22"/>
    <mergeCell ref="S23:Z23"/>
    <mergeCell ref="Y24:Y27"/>
    <mergeCell ref="Z24:Z27"/>
    <mergeCell ref="S26:S27"/>
    <mergeCell ref="Y19:Y22"/>
    <mergeCell ref="P14:P17"/>
    <mergeCell ref="Q14:Q17"/>
    <mergeCell ref="J16:J17"/>
    <mergeCell ref="P29:P32"/>
    <mergeCell ref="Q29:Q32"/>
    <mergeCell ref="J31:J32"/>
    <mergeCell ref="G4:G7"/>
    <mergeCell ref="A6:A7"/>
    <mergeCell ref="G9:G12"/>
    <mergeCell ref="A11:A12"/>
    <mergeCell ref="H4:H7"/>
    <mergeCell ref="A8:H8"/>
    <mergeCell ref="G14:G17"/>
    <mergeCell ref="A16:A17"/>
    <mergeCell ref="P9:P12"/>
    <mergeCell ref="Q9:Q12"/>
    <mergeCell ref="J11:J12"/>
    <mergeCell ref="J13:Q13"/>
    <mergeCell ref="G29:G32"/>
    <mergeCell ref="A38:H38"/>
    <mergeCell ref="H9:H12"/>
    <mergeCell ref="H14:H17"/>
    <mergeCell ref="A18:H18"/>
    <mergeCell ref="H19:H22"/>
    <mergeCell ref="H24:H27"/>
    <mergeCell ref="A28:H28"/>
    <mergeCell ref="G24:G27"/>
    <mergeCell ref="A26:A27"/>
    <mergeCell ref="G19:G22"/>
    <mergeCell ref="A21:A22"/>
    <mergeCell ref="H29:H32"/>
    <mergeCell ref="A31:A32"/>
    <mergeCell ref="H39:H42"/>
    <mergeCell ref="G34:G37"/>
    <mergeCell ref="A36:A37"/>
    <mergeCell ref="H34:H37"/>
    <mergeCell ref="G39:G42"/>
    <mergeCell ref="A41:A42"/>
  </mergeCells>
  <conditionalFormatting sqref="A4 A9 A14 A19 A24 A29 A34 A39 J9 J14 J29 J34 T24:X27 S19 B4:F7 B9:F12 B14:F17 B19:F22 B24:F27 B29:F32 B34:F37 B39:F42 K9:O12 K14:O17 K29:O32 K34:O37 T19:X22 S24">
    <cfRule type="cellIs" priority="1" dxfId="257" operator="equal">
      <formula>""</formula>
    </cfRule>
  </conditionalFormatting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H28" sqref="H28"/>
    </sheetView>
  </sheetViews>
  <sheetFormatPr defaultColWidth="11.421875" defaultRowHeight="12.75"/>
  <cols>
    <col min="1" max="1" width="2.7109375" style="6" customWidth="1"/>
    <col min="2" max="2" width="29.8515625" style="5" customWidth="1"/>
    <col min="3" max="3" width="18.8515625" style="5" customWidth="1"/>
    <col min="4" max="4" width="4.57421875" style="6" customWidth="1"/>
    <col min="5" max="7" width="5.8515625" style="6" customWidth="1"/>
    <col min="8" max="9" width="3.8515625" style="6" customWidth="1"/>
    <col min="10" max="10" width="0.9921875" style="6" customWidth="1"/>
    <col min="11" max="13" width="6.28125" style="6" customWidth="1"/>
    <col min="14" max="14" width="4.00390625" style="6" customWidth="1"/>
    <col min="15" max="15" width="0.9921875" style="6" customWidth="1"/>
    <col min="16" max="18" width="8.421875" style="6" customWidth="1"/>
    <col min="19" max="19" width="4.57421875" style="6" customWidth="1"/>
    <col min="20" max="20" width="4.7109375" style="6" customWidth="1"/>
    <col min="21" max="21" width="3.7109375" style="5" customWidth="1"/>
    <col min="22" max="22" width="0" style="5" hidden="1" customWidth="1"/>
    <col min="23" max="23" width="4.8515625" style="5" hidden="1" customWidth="1"/>
    <col min="24" max="24" width="0" style="5" hidden="1" customWidth="1"/>
    <col min="25" max="25" width="4.8515625" style="5" hidden="1" customWidth="1"/>
    <col min="26" max="16384" width="11.421875" style="5" customWidth="1"/>
  </cols>
  <sheetData>
    <row r="1" spans="1:21" ht="24" customHeight="1">
      <c r="A1" s="1" t="s">
        <v>213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</row>
    <row r="2" ht="15.75" customHeight="1"/>
    <row r="3" spans="1:14" s="8" customFormat="1" ht="15.75" customHeight="1">
      <c r="A3" s="7" t="s">
        <v>214</v>
      </c>
      <c r="D3" s="106" t="s">
        <v>211</v>
      </c>
      <c r="E3" s="9"/>
      <c r="F3" s="9"/>
      <c r="G3" s="9"/>
      <c r="H3" s="9"/>
      <c r="I3" s="9"/>
      <c r="J3" s="9"/>
      <c r="K3" s="7" t="s">
        <v>0</v>
      </c>
      <c r="L3" s="9"/>
      <c r="M3" s="9"/>
      <c r="N3" s="9"/>
    </row>
    <row r="4" ht="15.75" customHeight="1"/>
    <row r="5" spans="1:20" s="8" customFormat="1" ht="18.75" customHeight="1">
      <c r="A5" s="10" t="s">
        <v>81</v>
      </c>
      <c r="B5" s="11"/>
      <c r="C5" s="12"/>
      <c r="D5" s="13" t="s">
        <v>19</v>
      </c>
      <c r="E5" s="14"/>
      <c r="F5" s="14"/>
      <c r="G5" s="14"/>
      <c r="H5" s="14"/>
      <c r="I5" s="15"/>
      <c r="J5" s="16"/>
      <c r="K5" s="13" t="s">
        <v>130</v>
      </c>
      <c r="L5" s="14"/>
      <c r="M5" s="14"/>
      <c r="N5" s="17"/>
      <c r="O5" s="18"/>
      <c r="P5" s="13" t="s">
        <v>2</v>
      </c>
      <c r="Q5" s="14"/>
      <c r="R5" s="14"/>
      <c r="S5" s="14"/>
      <c r="T5" s="17"/>
    </row>
    <row r="6" spans="1:25" s="27" customFormat="1" ht="18.75" customHeight="1">
      <c r="A6" s="19" t="s">
        <v>3</v>
      </c>
      <c r="B6" s="20" t="s">
        <v>4</v>
      </c>
      <c r="C6" s="21" t="s">
        <v>5</v>
      </c>
      <c r="D6" s="60" t="s">
        <v>6</v>
      </c>
      <c r="E6" s="23" t="s">
        <v>7</v>
      </c>
      <c r="F6" s="23" t="s">
        <v>8</v>
      </c>
      <c r="G6" s="23" t="s">
        <v>9</v>
      </c>
      <c r="H6" s="23" t="s">
        <v>10</v>
      </c>
      <c r="I6" s="24" t="s">
        <v>11</v>
      </c>
      <c r="J6" s="25"/>
      <c r="K6" s="23" t="s">
        <v>7</v>
      </c>
      <c r="L6" s="23" t="s">
        <v>8</v>
      </c>
      <c r="M6" s="23" t="s">
        <v>9</v>
      </c>
      <c r="N6" s="24" t="s">
        <v>10</v>
      </c>
      <c r="O6" s="25"/>
      <c r="P6" s="26" t="s">
        <v>7</v>
      </c>
      <c r="Q6" s="23" t="s">
        <v>12</v>
      </c>
      <c r="R6" s="23" t="s">
        <v>13</v>
      </c>
      <c r="S6" s="23" t="s">
        <v>10</v>
      </c>
      <c r="T6" s="24" t="s">
        <v>14</v>
      </c>
      <c r="V6" s="86" t="s">
        <v>77</v>
      </c>
      <c r="W6" s="86"/>
      <c r="X6" s="86"/>
      <c r="Y6" s="86"/>
    </row>
    <row r="7" spans="1:25" s="8" customFormat="1" ht="18.75" customHeight="1">
      <c r="A7" s="28">
        <v>49</v>
      </c>
      <c r="B7" s="356" t="s">
        <v>490</v>
      </c>
      <c r="C7" s="360" t="s">
        <v>491</v>
      </c>
      <c r="D7" s="349">
        <v>0.59375</v>
      </c>
      <c r="E7" s="347">
        <v>293</v>
      </c>
      <c r="F7" s="347">
        <v>140</v>
      </c>
      <c r="G7" s="42">
        <f aca="true" t="shared" si="0" ref="G7:G12">IF(SUM(E7,F7)&gt;0,SUM(E7,F7),"")</f>
        <v>433</v>
      </c>
      <c r="H7" s="352">
        <v>4</v>
      </c>
      <c r="I7" s="61">
        <f aca="true" t="shared" si="1" ref="I7:I12">IF(W7&gt;0,W7,"")</f>
        <v>4</v>
      </c>
      <c r="J7" s="43"/>
      <c r="K7" s="31">
        <v>292</v>
      </c>
      <c r="L7" s="32">
        <v>140</v>
      </c>
      <c r="M7" s="42">
        <f aca="true" t="shared" si="2" ref="M7:M12">IF(SUM(K7,L7)&gt;0,SUM(K7,L7),"")</f>
        <v>432</v>
      </c>
      <c r="N7" s="34">
        <v>2</v>
      </c>
      <c r="O7" s="43"/>
      <c r="P7" s="62">
        <f aca="true" t="shared" si="3" ref="P7:S12">IF(AND(ISNUMBER(E7),ISNUMBER(K7)),SUM(E7,K7),"")</f>
        <v>585</v>
      </c>
      <c r="Q7" s="63">
        <f t="shared" si="3"/>
        <v>280</v>
      </c>
      <c r="R7" s="64">
        <f t="shared" si="3"/>
        <v>865</v>
      </c>
      <c r="S7" s="37">
        <f t="shared" si="3"/>
        <v>6</v>
      </c>
      <c r="T7" s="65">
        <f aca="true" t="shared" si="4" ref="T7:T12">IF(Y7&gt;0,Y7,"")</f>
        <v>1</v>
      </c>
      <c r="U7" s="413"/>
      <c r="V7" s="87">
        <f aca="true" t="shared" si="5" ref="V7:V28">IF(SUM(G7)&gt;0,100000*G7+1000*F7-H7,"")</f>
        <v>43439996</v>
      </c>
      <c r="W7" s="87">
        <f aca="true" t="shared" si="6" ref="W7:W28">IF(SUM(G7)&gt;0,RANK(V7,$V$7:$V$28,0),"")</f>
        <v>4</v>
      </c>
      <c r="X7" s="87">
        <f aca="true" t="shared" si="7" ref="X7:X28">IF(AND(SUM(Q7)&gt;0,ISNUMBER(S7)),100000*R7+1000*Q7-S7,"")</f>
        <v>86779994</v>
      </c>
      <c r="Y7" s="87">
        <f aca="true" t="shared" si="8" ref="Y7:Y28">IF(AND(SUM(Q7)&gt;0,ISNUMBER(S7)),RANK(X7,$X$7:$X$28,0),"")</f>
        <v>1</v>
      </c>
    </row>
    <row r="8" spans="1:25" ht="18.75" customHeight="1">
      <c r="A8" s="39">
        <v>50</v>
      </c>
      <c r="B8" s="411" t="s">
        <v>137</v>
      </c>
      <c r="C8" s="367" t="s">
        <v>136</v>
      </c>
      <c r="D8" s="350">
        <v>0.6875</v>
      </c>
      <c r="E8" s="347">
        <v>300</v>
      </c>
      <c r="F8" s="347">
        <v>130</v>
      </c>
      <c r="G8" s="42">
        <f t="shared" si="0"/>
        <v>430</v>
      </c>
      <c r="H8" s="352">
        <v>3</v>
      </c>
      <c r="I8" s="61">
        <f t="shared" si="1"/>
        <v>5</v>
      </c>
      <c r="J8" s="43"/>
      <c r="K8" s="31">
        <v>286</v>
      </c>
      <c r="L8" s="32">
        <v>134</v>
      </c>
      <c r="M8" s="42">
        <f t="shared" si="2"/>
        <v>420</v>
      </c>
      <c r="N8" s="34">
        <v>6</v>
      </c>
      <c r="O8" s="44"/>
      <c r="P8" s="66">
        <f t="shared" si="3"/>
        <v>586</v>
      </c>
      <c r="Q8" s="67">
        <f t="shared" si="3"/>
        <v>264</v>
      </c>
      <c r="R8" s="64">
        <f t="shared" si="3"/>
        <v>850</v>
      </c>
      <c r="S8" s="37">
        <f t="shared" si="3"/>
        <v>9</v>
      </c>
      <c r="T8" s="65">
        <f t="shared" si="4"/>
        <v>2</v>
      </c>
      <c r="U8" s="416"/>
      <c r="V8" s="87">
        <f t="shared" si="5"/>
        <v>43129997</v>
      </c>
      <c r="W8" s="87">
        <f t="shared" si="6"/>
        <v>5</v>
      </c>
      <c r="X8" s="87">
        <f t="shared" si="7"/>
        <v>85263991</v>
      </c>
      <c r="Y8" s="87">
        <f t="shared" si="8"/>
        <v>2</v>
      </c>
    </row>
    <row r="9" spans="1:25" ht="18.75" customHeight="1">
      <c r="A9" s="39">
        <v>51</v>
      </c>
      <c r="B9" s="363" t="s">
        <v>479</v>
      </c>
      <c r="C9" s="361" t="s">
        <v>15</v>
      </c>
      <c r="D9" s="350">
        <v>0.375</v>
      </c>
      <c r="E9" s="347">
        <v>312</v>
      </c>
      <c r="F9" s="347">
        <v>132</v>
      </c>
      <c r="G9" s="42">
        <f t="shared" si="0"/>
        <v>444</v>
      </c>
      <c r="H9" s="352">
        <v>8</v>
      </c>
      <c r="I9" s="61">
        <f t="shared" si="1"/>
        <v>1</v>
      </c>
      <c r="J9" s="43"/>
      <c r="K9" s="31">
        <v>283</v>
      </c>
      <c r="L9" s="32">
        <v>119</v>
      </c>
      <c r="M9" s="42">
        <f t="shared" si="2"/>
        <v>402</v>
      </c>
      <c r="N9" s="34">
        <v>9</v>
      </c>
      <c r="O9" s="44"/>
      <c r="P9" s="66">
        <f t="shared" si="3"/>
        <v>595</v>
      </c>
      <c r="Q9" s="67">
        <f t="shared" si="3"/>
        <v>251</v>
      </c>
      <c r="R9" s="64">
        <f t="shared" si="3"/>
        <v>846</v>
      </c>
      <c r="S9" s="37">
        <f t="shared" si="3"/>
        <v>17</v>
      </c>
      <c r="T9" s="65">
        <f t="shared" si="4"/>
        <v>3</v>
      </c>
      <c r="V9" s="87">
        <f t="shared" si="5"/>
        <v>44531992</v>
      </c>
      <c r="W9" s="87">
        <f t="shared" si="6"/>
        <v>1</v>
      </c>
      <c r="X9" s="87">
        <f t="shared" si="7"/>
        <v>84850983</v>
      </c>
      <c r="Y9" s="87">
        <f t="shared" si="8"/>
        <v>3</v>
      </c>
    </row>
    <row r="10" spans="1:25" ht="18.75" customHeight="1">
      <c r="A10" s="39">
        <v>52</v>
      </c>
      <c r="B10" s="356" t="s">
        <v>485</v>
      </c>
      <c r="C10" s="360" t="s">
        <v>459</v>
      </c>
      <c r="D10" s="350"/>
      <c r="E10" s="347">
        <v>295</v>
      </c>
      <c r="F10" s="347">
        <v>130</v>
      </c>
      <c r="G10" s="42">
        <f t="shared" si="0"/>
        <v>425</v>
      </c>
      <c r="H10" s="352">
        <v>7</v>
      </c>
      <c r="I10" s="61">
        <f t="shared" si="1"/>
        <v>6</v>
      </c>
      <c r="J10" s="43"/>
      <c r="K10" s="31">
        <v>268</v>
      </c>
      <c r="L10" s="32">
        <v>134</v>
      </c>
      <c r="M10" s="42">
        <f t="shared" si="2"/>
        <v>402</v>
      </c>
      <c r="N10" s="34">
        <v>4</v>
      </c>
      <c r="O10" s="44"/>
      <c r="P10" s="66">
        <f t="shared" si="3"/>
        <v>563</v>
      </c>
      <c r="Q10" s="67">
        <f t="shared" si="3"/>
        <v>264</v>
      </c>
      <c r="R10" s="64">
        <f t="shared" si="3"/>
        <v>827</v>
      </c>
      <c r="S10" s="37">
        <f t="shared" si="3"/>
        <v>11</v>
      </c>
      <c r="T10" s="65">
        <f t="shared" si="4"/>
        <v>4</v>
      </c>
      <c r="V10" s="87">
        <f t="shared" si="5"/>
        <v>42629993</v>
      </c>
      <c r="W10" s="87">
        <f t="shared" si="6"/>
        <v>6</v>
      </c>
      <c r="X10" s="87">
        <f t="shared" si="7"/>
        <v>82963989</v>
      </c>
      <c r="Y10" s="87">
        <f t="shared" si="8"/>
        <v>4</v>
      </c>
    </row>
    <row r="11" spans="1:25" ht="18.75" customHeight="1">
      <c r="A11" s="39">
        <v>53</v>
      </c>
      <c r="B11" s="356" t="s">
        <v>492</v>
      </c>
      <c r="C11" s="360" t="s">
        <v>493</v>
      </c>
      <c r="D11" s="350"/>
      <c r="E11" s="347">
        <v>293</v>
      </c>
      <c r="F11" s="347">
        <v>142</v>
      </c>
      <c r="G11" s="42">
        <f t="shared" si="0"/>
        <v>435</v>
      </c>
      <c r="H11" s="352">
        <v>3</v>
      </c>
      <c r="I11" s="61">
        <f t="shared" si="1"/>
        <v>2</v>
      </c>
      <c r="J11" s="43"/>
      <c r="K11" s="31">
        <v>258</v>
      </c>
      <c r="L11" s="32">
        <v>130</v>
      </c>
      <c r="M11" s="42">
        <f t="shared" si="2"/>
        <v>388</v>
      </c>
      <c r="N11" s="34">
        <v>5</v>
      </c>
      <c r="O11" s="44"/>
      <c r="P11" s="66">
        <f t="shared" si="3"/>
        <v>551</v>
      </c>
      <c r="Q11" s="67">
        <f t="shared" si="3"/>
        <v>272</v>
      </c>
      <c r="R11" s="64">
        <f t="shared" si="3"/>
        <v>823</v>
      </c>
      <c r="S11" s="37">
        <f t="shared" si="3"/>
        <v>8</v>
      </c>
      <c r="T11" s="65">
        <f t="shared" si="4"/>
        <v>5</v>
      </c>
      <c r="V11" s="87">
        <f t="shared" si="5"/>
        <v>43641997</v>
      </c>
      <c r="W11" s="87">
        <f t="shared" si="6"/>
        <v>2</v>
      </c>
      <c r="X11" s="87">
        <f t="shared" si="7"/>
        <v>82571992</v>
      </c>
      <c r="Y11" s="87">
        <f t="shared" si="8"/>
        <v>5</v>
      </c>
    </row>
    <row r="12" spans="1:25" ht="18.75" customHeight="1">
      <c r="A12" s="39">
        <v>54</v>
      </c>
      <c r="B12" s="356" t="s">
        <v>484</v>
      </c>
      <c r="C12" s="360" t="s">
        <v>459</v>
      </c>
      <c r="D12" s="350">
        <v>0.5</v>
      </c>
      <c r="E12" s="347">
        <v>282</v>
      </c>
      <c r="F12" s="347">
        <v>152</v>
      </c>
      <c r="G12" s="42">
        <f t="shared" si="0"/>
        <v>434</v>
      </c>
      <c r="H12" s="352">
        <v>3</v>
      </c>
      <c r="I12" s="61">
        <f t="shared" si="1"/>
        <v>3</v>
      </c>
      <c r="J12" s="43"/>
      <c r="K12" s="31">
        <v>277</v>
      </c>
      <c r="L12" s="32">
        <v>111</v>
      </c>
      <c r="M12" s="42">
        <f t="shared" si="2"/>
        <v>388</v>
      </c>
      <c r="N12" s="34">
        <v>12</v>
      </c>
      <c r="O12" s="44"/>
      <c r="P12" s="66">
        <f t="shared" si="3"/>
        <v>559</v>
      </c>
      <c r="Q12" s="67">
        <f t="shared" si="3"/>
        <v>263</v>
      </c>
      <c r="R12" s="64">
        <f t="shared" si="3"/>
        <v>822</v>
      </c>
      <c r="S12" s="37">
        <f t="shared" si="3"/>
        <v>15</v>
      </c>
      <c r="T12" s="65">
        <f t="shared" si="4"/>
        <v>6</v>
      </c>
      <c r="V12" s="87">
        <f t="shared" si="5"/>
        <v>43551997</v>
      </c>
      <c r="W12" s="87">
        <f t="shared" si="6"/>
        <v>3</v>
      </c>
      <c r="X12" s="87">
        <f t="shared" si="7"/>
        <v>82462985</v>
      </c>
      <c r="Y12" s="87">
        <f t="shared" si="8"/>
        <v>6</v>
      </c>
    </row>
    <row r="13" spans="1:25" ht="18.75" customHeight="1">
      <c r="A13" s="39">
        <v>55</v>
      </c>
      <c r="B13" s="364" t="s">
        <v>480</v>
      </c>
      <c r="C13" s="368" t="s">
        <v>325</v>
      </c>
      <c r="D13" s="350"/>
      <c r="E13" s="347">
        <v>297</v>
      </c>
      <c r="F13" s="347">
        <v>128</v>
      </c>
      <c r="G13" s="42">
        <f aca="true" t="shared" si="9" ref="G13:G25">IF(SUM(E13,F13)&gt;0,SUM(E13,F13),"")</f>
        <v>425</v>
      </c>
      <c r="H13" s="352">
        <v>6</v>
      </c>
      <c r="I13" s="61">
        <f aca="true" t="shared" si="10" ref="I13:I18">IF(W13&gt;0,W13,"")</f>
        <v>7</v>
      </c>
      <c r="J13" s="43"/>
      <c r="K13" s="31"/>
      <c r="L13" s="32"/>
      <c r="M13" s="42">
        <f aca="true" t="shared" si="11" ref="M13:M28">IF(SUM(K13,L13)&gt;0,SUM(K13,L13),"")</f>
      </c>
      <c r="N13" s="34"/>
      <c r="O13" s="44"/>
      <c r="P13" s="66">
        <f aca="true" t="shared" si="12" ref="P13:P28">IF(AND(ISNUMBER(E13),ISNUMBER(K13)),SUM(E13,K13),"")</f>
      </c>
      <c r="Q13" s="67">
        <f aca="true" t="shared" si="13" ref="Q13:Q28">IF(AND(ISNUMBER(F13),ISNUMBER(L13)),SUM(F13,L13),"")</f>
      </c>
      <c r="R13" s="64">
        <f aca="true" t="shared" si="14" ref="R13:R28">IF(AND(ISNUMBER(G13),ISNUMBER(M13)),SUM(G13,M13),"")</f>
      </c>
      <c r="S13" s="37">
        <f aca="true" t="shared" si="15" ref="S13:S28">IF(AND(ISNUMBER(H13),ISNUMBER(N13)),SUM(H13,N13),"")</f>
      </c>
      <c r="T13" s="65">
        <f aca="true" t="shared" si="16" ref="T13:T28">IF(Y13&gt;0,Y13,"")</f>
      </c>
      <c r="V13" s="87">
        <f t="shared" si="5"/>
        <v>42627994</v>
      </c>
      <c r="W13" s="87">
        <f t="shared" si="6"/>
        <v>7</v>
      </c>
      <c r="X13" s="87">
        <f t="shared" si="7"/>
      </c>
      <c r="Y13" s="87">
        <f t="shared" si="8"/>
      </c>
    </row>
    <row r="14" spans="1:25" ht="18.75" customHeight="1">
      <c r="A14" s="39">
        <v>56</v>
      </c>
      <c r="B14" s="365" t="s">
        <v>487</v>
      </c>
      <c r="C14" s="369" t="s">
        <v>556</v>
      </c>
      <c r="D14" s="350"/>
      <c r="E14" s="347">
        <v>271</v>
      </c>
      <c r="F14" s="347">
        <v>152</v>
      </c>
      <c r="G14" s="42">
        <f t="shared" si="9"/>
        <v>423</v>
      </c>
      <c r="H14" s="352">
        <v>5</v>
      </c>
      <c r="I14" s="61">
        <f t="shared" si="10"/>
        <v>8</v>
      </c>
      <c r="J14" s="43"/>
      <c r="K14" s="31"/>
      <c r="L14" s="32"/>
      <c r="M14" s="42">
        <f t="shared" si="11"/>
      </c>
      <c r="N14" s="34"/>
      <c r="O14" s="44"/>
      <c r="P14" s="66">
        <f t="shared" si="12"/>
      </c>
      <c r="Q14" s="67">
        <f t="shared" si="13"/>
      </c>
      <c r="R14" s="64">
        <f t="shared" si="14"/>
      </c>
      <c r="S14" s="37">
        <f t="shared" si="15"/>
      </c>
      <c r="T14" s="65">
        <f t="shared" si="16"/>
      </c>
      <c r="V14" s="87">
        <f t="shared" si="5"/>
        <v>42451995</v>
      </c>
      <c r="W14" s="87">
        <f t="shared" si="6"/>
        <v>8</v>
      </c>
      <c r="X14" s="87">
        <f t="shared" si="7"/>
      </c>
      <c r="Y14" s="87">
        <f t="shared" si="8"/>
      </c>
    </row>
    <row r="15" spans="1:25" ht="18.75" customHeight="1">
      <c r="A15" s="39">
        <v>57</v>
      </c>
      <c r="B15" s="366" t="s">
        <v>481</v>
      </c>
      <c r="C15" s="359" t="s">
        <v>125</v>
      </c>
      <c r="D15" s="350">
        <v>0.40625</v>
      </c>
      <c r="E15" s="347">
        <v>288</v>
      </c>
      <c r="F15" s="347">
        <v>135</v>
      </c>
      <c r="G15" s="42">
        <f t="shared" si="9"/>
        <v>423</v>
      </c>
      <c r="H15" s="352">
        <v>1</v>
      </c>
      <c r="I15" s="61">
        <f t="shared" si="10"/>
        <v>9</v>
      </c>
      <c r="J15" s="43"/>
      <c r="K15" s="31"/>
      <c r="L15" s="32"/>
      <c r="M15" s="42">
        <f t="shared" si="11"/>
      </c>
      <c r="N15" s="34"/>
      <c r="O15" s="43"/>
      <c r="P15" s="66">
        <f t="shared" si="12"/>
      </c>
      <c r="Q15" s="67">
        <f t="shared" si="13"/>
      </c>
      <c r="R15" s="64">
        <f t="shared" si="14"/>
      </c>
      <c r="S15" s="37">
        <f t="shared" si="15"/>
      </c>
      <c r="T15" s="65">
        <f t="shared" si="16"/>
      </c>
      <c r="V15" s="87">
        <f t="shared" si="5"/>
        <v>42434999</v>
      </c>
      <c r="W15" s="87">
        <f t="shared" si="6"/>
        <v>9</v>
      </c>
      <c r="X15" s="87">
        <f t="shared" si="7"/>
      </c>
      <c r="Y15" s="87">
        <f t="shared" si="8"/>
      </c>
    </row>
    <row r="16" spans="1:25" ht="18.75" customHeight="1">
      <c r="A16" s="39">
        <v>58</v>
      </c>
      <c r="B16" s="356" t="s">
        <v>557</v>
      </c>
      <c r="C16" s="360" t="s">
        <v>558</v>
      </c>
      <c r="D16" s="350"/>
      <c r="E16" s="347">
        <v>297</v>
      </c>
      <c r="F16" s="347">
        <v>126</v>
      </c>
      <c r="G16" s="42">
        <f t="shared" si="9"/>
        <v>423</v>
      </c>
      <c r="H16" s="352">
        <v>6</v>
      </c>
      <c r="I16" s="61">
        <f t="shared" si="10"/>
        <v>10</v>
      </c>
      <c r="J16" s="43"/>
      <c r="K16" s="31"/>
      <c r="L16" s="32"/>
      <c r="M16" s="42">
        <f t="shared" si="11"/>
      </c>
      <c r="N16" s="34"/>
      <c r="O16" s="44"/>
      <c r="P16" s="66">
        <f t="shared" si="12"/>
      </c>
      <c r="Q16" s="67">
        <f t="shared" si="13"/>
      </c>
      <c r="R16" s="64">
        <f t="shared" si="14"/>
      </c>
      <c r="S16" s="37">
        <f t="shared" si="15"/>
      </c>
      <c r="T16" s="65">
        <f t="shared" si="16"/>
      </c>
      <c r="V16" s="87">
        <f t="shared" si="5"/>
        <v>42425994</v>
      </c>
      <c r="W16" s="87">
        <f t="shared" si="6"/>
        <v>10</v>
      </c>
      <c r="X16" s="87">
        <f t="shared" si="7"/>
      </c>
      <c r="Y16" s="87">
        <f t="shared" si="8"/>
      </c>
    </row>
    <row r="17" spans="1:25" ht="18.75" customHeight="1">
      <c r="A17" s="45">
        <v>59</v>
      </c>
      <c r="B17" s="358" t="s">
        <v>494</v>
      </c>
      <c r="C17" s="360" t="s">
        <v>452</v>
      </c>
      <c r="D17" s="350">
        <v>0.625</v>
      </c>
      <c r="E17" s="347">
        <v>290</v>
      </c>
      <c r="F17" s="347">
        <v>132</v>
      </c>
      <c r="G17" s="42">
        <f t="shared" si="9"/>
        <v>422</v>
      </c>
      <c r="H17" s="352">
        <v>2</v>
      </c>
      <c r="I17" s="61">
        <f t="shared" si="10"/>
        <v>11</v>
      </c>
      <c r="J17" s="36"/>
      <c r="K17" s="31"/>
      <c r="L17" s="32"/>
      <c r="M17" s="42">
        <f t="shared" si="11"/>
      </c>
      <c r="N17" s="34"/>
      <c r="O17" s="36"/>
      <c r="P17" s="66">
        <f t="shared" si="12"/>
      </c>
      <c r="Q17" s="67">
        <f t="shared" si="13"/>
      </c>
      <c r="R17" s="64">
        <f t="shared" si="14"/>
      </c>
      <c r="S17" s="37">
        <f t="shared" si="15"/>
      </c>
      <c r="T17" s="65">
        <f t="shared" si="16"/>
      </c>
      <c r="U17" s="8"/>
      <c r="V17" s="86">
        <f t="shared" si="5"/>
        <v>42331998</v>
      </c>
      <c r="W17" s="86">
        <f t="shared" si="6"/>
        <v>11</v>
      </c>
      <c r="X17" s="86">
        <f t="shared" si="7"/>
      </c>
      <c r="Y17" s="86">
        <f t="shared" si="8"/>
      </c>
    </row>
    <row r="18" spans="1:25" ht="18.75" customHeight="1">
      <c r="A18" s="39">
        <v>60</v>
      </c>
      <c r="B18" s="356" t="s">
        <v>486</v>
      </c>
      <c r="C18" s="359" t="s">
        <v>402</v>
      </c>
      <c r="D18" s="350">
        <v>0.46875</v>
      </c>
      <c r="E18" s="347">
        <v>289</v>
      </c>
      <c r="F18" s="347">
        <v>130</v>
      </c>
      <c r="G18" s="42">
        <f t="shared" si="9"/>
        <v>419</v>
      </c>
      <c r="H18" s="352">
        <v>7</v>
      </c>
      <c r="I18" s="61">
        <f t="shared" si="10"/>
        <v>12</v>
      </c>
      <c r="J18" s="43"/>
      <c r="K18" s="31"/>
      <c r="L18" s="32"/>
      <c r="M18" s="42">
        <f t="shared" si="11"/>
      </c>
      <c r="N18" s="93"/>
      <c r="O18" s="49"/>
      <c r="P18" s="66">
        <f t="shared" si="12"/>
      </c>
      <c r="Q18" s="67">
        <f t="shared" si="13"/>
      </c>
      <c r="R18" s="64">
        <f t="shared" si="14"/>
      </c>
      <c r="S18" s="37">
        <f t="shared" si="15"/>
      </c>
      <c r="T18" s="65">
        <f t="shared" si="16"/>
      </c>
      <c r="V18" s="87">
        <f t="shared" si="5"/>
        <v>42029993</v>
      </c>
      <c r="W18" s="87">
        <f t="shared" si="6"/>
        <v>12</v>
      </c>
      <c r="X18" s="87">
        <f t="shared" si="7"/>
      </c>
      <c r="Y18" s="87">
        <f t="shared" si="8"/>
      </c>
    </row>
    <row r="19" spans="1:25" ht="18.75" customHeight="1">
      <c r="A19" s="39">
        <v>61</v>
      </c>
      <c r="B19" s="356" t="s">
        <v>495</v>
      </c>
      <c r="C19" s="360" t="s">
        <v>559</v>
      </c>
      <c r="D19" s="350"/>
      <c r="E19" s="347">
        <v>304</v>
      </c>
      <c r="F19" s="347">
        <v>106</v>
      </c>
      <c r="G19" s="42">
        <f t="shared" si="9"/>
        <v>410</v>
      </c>
      <c r="H19" s="352">
        <v>9</v>
      </c>
      <c r="I19" s="35">
        <f aca="true" t="shared" si="17" ref="I19:I28">IF(W19&gt;0,W19,"")</f>
        <v>13</v>
      </c>
      <c r="J19" s="43"/>
      <c r="K19" s="31"/>
      <c r="L19" s="32"/>
      <c r="M19" s="42">
        <f t="shared" si="11"/>
      </c>
      <c r="N19" s="34"/>
      <c r="O19" s="44"/>
      <c r="P19" s="66">
        <f t="shared" si="12"/>
      </c>
      <c r="Q19" s="67">
        <f t="shared" si="13"/>
      </c>
      <c r="R19" s="64">
        <f t="shared" si="14"/>
      </c>
      <c r="S19" s="37">
        <f t="shared" si="15"/>
      </c>
      <c r="T19" s="65">
        <f t="shared" si="16"/>
      </c>
      <c r="V19" s="87">
        <f t="shared" si="5"/>
        <v>41105991</v>
      </c>
      <c r="W19" s="87">
        <f t="shared" si="6"/>
        <v>13</v>
      </c>
      <c r="X19" s="87">
        <f t="shared" si="7"/>
      </c>
      <c r="Y19" s="87">
        <f t="shared" si="8"/>
      </c>
    </row>
    <row r="20" spans="1:25" ht="18.75" customHeight="1">
      <c r="A20" s="39">
        <v>62</v>
      </c>
      <c r="B20" s="356" t="s">
        <v>482</v>
      </c>
      <c r="C20" s="360" t="s">
        <v>140</v>
      </c>
      <c r="D20" s="350">
        <v>0.4375</v>
      </c>
      <c r="E20" s="347">
        <v>296</v>
      </c>
      <c r="F20" s="347">
        <v>108</v>
      </c>
      <c r="G20" s="42">
        <f t="shared" si="9"/>
        <v>404</v>
      </c>
      <c r="H20" s="352">
        <v>9</v>
      </c>
      <c r="I20" s="61">
        <f t="shared" si="17"/>
        <v>14</v>
      </c>
      <c r="J20" s="43"/>
      <c r="K20" s="31"/>
      <c r="L20" s="32"/>
      <c r="M20" s="42">
        <f t="shared" si="11"/>
      </c>
      <c r="N20" s="34"/>
      <c r="O20" s="43"/>
      <c r="P20" s="66">
        <f t="shared" si="12"/>
      </c>
      <c r="Q20" s="67">
        <f t="shared" si="13"/>
      </c>
      <c r="R20" s="64">
        <f t="shared" si="14"/>
      </c>
      <c r="S20" s="37">
        <f t="shared" si="15"/>
      </c>
      <c r="T20" s="65">
        <f t="shared" si="16"/>
      </c>
      <c r="V20" s="87">
        <f t="shared" si="5"/>
        <v>40507991</v>
      </c>
      <c r="W20" s="87">
        <f t="shared" si="6"/>
        <v>14</v>
      </c>
      <c r="X20" s="87">
        <f t="shared" si="7"/>
      </c>
      <c r="Y20" s="87">
        <f t="shared" si="8"/>
      </c>
    </row>
    <row r="21" spans="1:25" ht="18.75" customHeight="1">
      <c r="A21" s="39">
        <v>63</v>
      </c>
      <c r="B21" s="356" t="s">
        <v>488</v>
      </c>
      <c r="C21" s="360" t="s">
        <v>310</v>
      </c>
      <c r="D21" s="350">
        <v>0.5625</v>
      </c>
      <c r="E21" s="347">
        <v>267</v>
      </c>
      <c r="F21" s="347">
        <v>134</v>
      </c>
      <c r="G21" s="42">
        <f t="shared" si="9"/>
        <v>401</v>
      </c>
      <c r="H21" s="352">
        <v>3</v>
      </c>
      <c r="I21" s="61">
        <f t="shared" si="17"/>
        <v>15</v>
      </c>
      <c r="J21" s="36"/>
      <c r="K21" s="31"/>
      <c r="L21" s="32"/>
      <c r="M21" s="42">
        <f t="shared" si="11"/>
      </c>
      <c r="N21" s="34"/>
      <c r="O21" s="36"/>
      <c r="P21" s="66">
        <f t="shared" si="12"/>
      </c>
      <c r="Q21" s="67">
        <f t="shared" si="13"/>
      </c>
      <c r="R21" s="64">
        <f t="shared" si="14"/>
      </c>
      <c r="S21" s="37">
        <f t="shared" si="15"/>
      </c>
      <c r="T21" s="65">
        <f t="shared" si="16"/>
      </c>
      <c r="U21" s="8"/>
      <c r="V21" s="86">
        <f t="shared" si="5"/>
        <v>40233997</v>
      </c>
      <c r="W21" s="86">
        <f t="shared" si="6"/>
        <v>15</v>
      </c>
      <c r="X21" s="86">
        <f t="shared" si="7"/>
      </c>
      <c r="Y21" s="86">
        <f t="shared" si="8"/>
      </c>
    </row>
    <row r="22" spans="1:25" ht="18.75" customHeight="1">
      <c r="A22" s="39">
        <v>64</v>
      </c>
      <c r="B22" s="356" t="s">
        <v>483</v>
      </c>
      <c r="C22" s="360" t="s">
        <v>418</v>
      </c>
      <c r="D22" s="350"/>
      <c r="E22" s="347">
        <v>275</v>
      </c>
      <c r="F22" s="347">
        <v>123</v>
      </c>
      <c r="G22" s="42">
        <f t="shared" si="9"/>
        <v>398</v>
      </c>
      <c r="H22" s="352">
        <v>5</v>
      </c>
      <c r="I22" s="61">
        <f t="shared" si="17"/>
        <v>16</v>
      </c>
      <c r="J22" s="43"/>
      <c r="K22" s="31"/>
      <c r="L22" s="32"/>
      <c r="M22" s="42">
        <f t="shared" si="11"/>
      </c>
      <c r="N22" s="34"/>
      <c r="O22" s="44"/>
      <c r="P22" s="66">
        <f t="shared" si="12"/>
      </c>
      <c r="Q22" s="67">
        <f t="shared" si="13"/>
      </c>
      <c r="R22" s="64">
        <f t="shared" si="14"/>
      </c>
      <c r="S22" s="37">
        <f t="shared" si="15"/>
      </c>
      <c r="T22" s="65">
        <f t="shared" si="16"/>
      </c>
      <c r="V22" s="87">
        <f t="shared" si="5"/>
        <v>39922995</v>
      </c>
      <c r="W22" s="87">
        <f t="shared" si="6"/>
        <v>16</v>
      </c>
      <c r="X22" s="87">
        <f t="shared" si="7"/>
      </c>
      <c r="Y22" s="87">
        <f t="shared" si="8"/>
      </c>
    </row>
    <row r="23" spans="1:25" ht="18.75" customHeight="1">
      <c r="A23" s="39">
        <v>65</v>
      </c>
      <c r="B23" s="356" t="s">
        <v>489</v>
      </c>
      <c r="C23" s="360" t="s">
        <v>144</v>
      </c>
      <c r="D23" s="350"/>
      <c r="E23" s="347">
        <v>278</v>
      </c>
      <c r="F23" s="347">
        <v>114</v>
      </c>
      <c r="G23" s="42">
        <f t="shared" si="9"/>
        <v>392</v>
      </c>
      <c r="H23" s="352">
        <v>7</v>
      </c>
      <c r="I23" s="35">
        <f t="shared" si="17"/>
        <v>17</v>
      </c>
      <c r="J23" s="43"/>
      <c r="K23" s="31"/>
      <c r="L23" s="32"/>
      <c r="M23" s="42">
        <f t="shared" si="11"/>
      </c>
      <c r="N23" s="34"/>
      <c r="O23" s="44"/>
      <c r="P23" s="66">
        <f t="shared" si="12"/>
      </c>
      <c r="Q23" s="67">
        <f t="shared" si="13"/>
      </c>
      <c r="R23" s="64">
        <f t="shared" si="14"/>
      </c>
      <c r="S23" s="37">
        <f t="shared" si="15"/>
      </c>
      <c r="T23" s="65">
        <f t="shared" si="16"/>
      </c>
      <c r="V23" s="87">
        <f t="shared" si="5"/>
        <v>39313993</v>
      </c>
      <c r="W23" s="87">
        <f t="shared" si="6"/>
        <v>17</v>
      </c>
      <c r="X23" s="87">
        <f t="shared" si="7"/>
      </c>
      <c r="Y23" s="87">
        <f t="shared" si="8"/>
      </c>
    </row>
    <row r="24" spans="1:25" ht="18.75" customHeight="1">
      <c r="A24" s="39">
        <v>66</v>
      </c>
      <c r="B24" s="357" t="s">
        <v>134</v>
      </c>
      <c r="C24" s="367" t="s">
        <v>135</v>
      </c>
      <c r="D24" s="350"/>
      <c r="E24" s="347">
        <v>269</v>
      </c>
      <c r="F24" s="347">
        <v>117</v>
      </c>
      <c r="G24" s="42">
        <f t="shared" si="9"/>
        <v>386</v>
      </c>
      <c r="H24" s="352">
        <v>8</v>
      </c>
      <c r="I24" s="61">
        <f t="shared" si="17"/>
        <v>18</v>
      </c>
      <c r="J24" s="43"/>
      <c r="K24" s="31"/>
      <c r="L24" s="32"/>
      <c r="M24" s="42">
        <f t="shared" si="11"/>
      </c>
      <c r="N24" s="34"/>
      <c r="O24" s="44"/>
      <c r="P24" s="66">
        <f t="shared" si="12"/>
      </c>
      <c r="Q24" s="67">
        <f t="shared" si="13"/>
      </c>
      <c r="R24" s="64">
        <f t="shared" si="14"/>
      </c>
      <c r="S24" s="37">
        <f t="shared" si="15"/>
      </c>
      <c r="T24" s="65">
        <f t="shared" si="16"/>
      </c>
      <c r="V24" s="87">
        <f t="shared" si="5"/>
        <v>38716992</v>
      </c>
      <c r="W24" s="87">
        <f t="shared" si="6"/>
        <v>18</v>
      </c>
      <c r="X24" s="87">
        <f t="shared" si="7"/>
      </c>
      <c r="Y24" s="87">
        <f t="shared" si="8"/>
      </c>
    </row>
    <row r="25" spans="1:25" ht="18.75" customHeight="1">
      <c r="A25" s="39">
        <v>67</v>
      </c>
      <c r="B25" s="40"/>
      <c r="C25" s="46"/>
      <c r="D25" s="160">
        <v>0.65625</v>
      </c>
      <c r="E25" s="32"/>
      <c r="F25" s="32"/>
      <c r="G25" s="42">
        <f t="shared" si="9"/>
      </c>
      <c r="H25" s="34"/>
      <c r="I25" s="61">
        <f t="shared" si="17"/>
      </c>
      <c r="J25" s="43"/>
      <c r="K25" s="31"/>
      <c r="L25" s="32"/>
      <c r="M25" s="42">
        <f t="shared" si="11"/>
      </c>
      <c r="N25" s="34"/>
      <c r="O25" s="44"/>
      <c r="P25" s="66">
        <f t="shared" si="12"/>
      </c>
      <c r="Q25" s="67">
        <f t="shared" si="13"/>
      </c>
      <c r="R25" s="64">
        <f t="shared" si="14"/>
      </c>
      <c r="S25" s="37">
        <f t="shared" si="15"/>
      </c>
      <c r="T25" s="65">
        <f t="shared" si="16"/>
      </c>
      <c r="V25" s="87">
        <f t="shared" si="5"/>
      </c>
      <c r="W25" s="87">
        <f t="shared" si="6"/>
      </c>
      <c r="X25" s="87">
        <f t="shared" si="7"/>
      </c>
      <c r="Y25" s="87">
        <f t="shared" si="8"/>
      </c>
    </row>
    <row r="26" spans="1:25" ht="18.75" customHeight="1">
      <c r="A26" s="39">
        <v>68</v>
      </c>
      <c r="B26" s="40"/>
      <c r="C26" s="41"/>
      <c r="D26" s="160"/>
      <c r="E26" s="32"/>
      <c r="F26" s="32"/>
      <c r="G26" s="42">
        <f>IF(SUM(E26,F26)&gt;0,SUM(E26,F26),"")</f>
      </c>
      <c r="H26" s="34"/>
      <c r="I26" s="61">
        <f t="shared" si="17"/>
      </c>
      <c r="J26" s="43"/>
      <c r="K26" s="31"/>
      <c r="L26" s="32"/>
      <c r="M26" s="42">
        <f t="shared" si="11"/>
      </c>
      <c r="N26" s="34"/>
      <c r="O26" s="44"/>
      <c r="P26" s="66">
        <f t="shared" si="12"/>
      </c>
      <c r="Q26" s="67">
        <f t="shared" si="13"/>
      </c>
      <c r="R26" s="64">
        <f t="shared" si="14"/>
      </c>
      <c r="S26" s="37">
        <f t="shared" si="15"/>
      </c>
      <c r="T26" s="65">
        <f t="shared" si="16"/>
      </c>
      <c r="V26" s="87">
        <f t="shared" si="5"/>
      </c>
      <c r="W26" s="87">
        <f t="shared" si="6"/>
      </c>
      <c r="X26" s="87">
        <f t="shared" si="7"/>
      </c>
      <c r="Y26" s="87">
        <f t="shared" si="8"/>
      </c>
    </row>
    <row r="27" spans="1:25" ht="18.75" customHeight="1">
      <c r="A27" s="39">
        <v>69</v>
      </c>
      <c r="B27" s="154"/>
      <c r="C27" s="46"/>
      <c r="D27" s="160">
        <v>0.6875</v>
      </c>
      <c r="E27" s="32"/>
      <c r="F27" s="32"/>
      <c r="G27" s="42">
        <f>IF(SUM(E27,F27)&gt;0,SUM(E27,F27),"")</f>
      </c>
      <c r="H27" s="34"/>
      <c r="I27" s="61">
        <f t="shared" si="17"/>
      </c>
      <c r="J27" s="43"/>
      <c r="K27" s="31"/>
      <c r="L27" s="32"/>
      <c r="M27" s="42">
        <f t="shared" si="11"/>
      </c>
      <c r="N27" s="34"/>
      <c r="O27" s="147"/>
      <c r="P27" s="66">
        <f t="shared" si="12"/>
      </c>
      <c r="Q27" s="67">
        <f t="shared" si="13"/>
      </c>
      <c r="R27" s="64">
        <f t="shared" si="14"/>
      </c>
      <c r="S27" s="37">
        <f t="shared" si="15"/>
      </c>
      <c r="T27" s="65">
        <f t="shared" si="16"/>
      </c>
      <c r="V27" s="87">
        <f t="shared" si="5"/>
      </c>
      <c r="W27" s="87">
        <f t="shared" si="6"/>
      </c>
      <c r="X27" s="87">
        <f t="shared" si="7"/>
      </c>
      <c r="Y27" s="87">
        <f t="shared" si="8"/>
      </c>
    </row>
    <row r="28" spans="1:25" s="8" customFormat="1" ht="18.75" customHeight="1">
      <c r="A28" s="69">
        <v>70</v>
      </c>
      <c r="B28" s="95"/>
      <c r="C28" s="96"/>
      <c r="D28" s="161"/>
      <c r="E28" s="89"/>
      <c r="F28" s="54"/>
      <c r="G28" s="71">
        <f>IF(SUM(E28,F28)&gt;0,SUM(E28,F28),"")</f>
      </c>
      <c r="H28" s="90"/>
      <c r="I28" s="72">
        <f t="shared" si="17"/>
      </c>
      <c r="J28" s="43"/>
      <c r="K28" s="53"/>
      <c r="L28" s="54"/>
      <c r="M28" s="71">
        <f t="shared" si="11"/>
      </c>
      <c r="N28" s="57"/>
      <c r="O28" s="44"/>
      <c r="P28" s="70">
        <f t="shared" si="12"/>
      </c>
      <c r="Q28" s="73">
        <f t="shared" si="13"/>
      </c>
      <c r="R28" s="74">
        <f t="shared" si="14"/>
      </c>
      <c r="S28" s="58">
        <f t="shared" si="15"/>
      </c>
      <c r="T28" s="75">
        <f t="shared" si="16"/>
      </c>
      <c r="U28" s="5"/>
      <c r="V28" s="87">
        <f t="shared" si="5"/>
      </c>
      <c r="W28" s="87">
        <f t="shared" si="6"/>
      </c>
      <c r="X28" s="87">
        <f t="shared" si="7"/>
      </c>
      <c r="Y28" s="87">
        <f t="shared" si="8"/>
      </c>
    </row>
    <row r="29" spans="16:20" ht="12.75">
      <c r="P29" s="5"/>
      <c r="Q29" s="5"/>
      <c r="R29" s="5"/>
      <c r="T29" s="5"/>
    </row>
    <row r="30" spans="16:20" ht="12.75">
      <c r="P30" s="5"/>
      <c r="Q30" s="5"/>
      <c r="R30" s="5"/>
      <c r="T30" s="5"/>
    </row>
    <row r="31" spans="2:20" ht="12.75">
      <c r="B31" s="6"/>
      <c r="C31" s="6"/>
      <c r="S31" s="5"/>
      <c r="T31" s="5"/>
    </row>
    <row r="32" spans="2:20" ht="12.75">
      <c r="B32" s="6"/>
      <c r="C32" s="6"/>
      <c r="S32" s="5"/>
      <c r="T32" s="5"/>
    </row>
    <row r="33" spans="2:20" ht="12.75">
      <c r="B33" s="6"/>
      <c r="C33" s="6"/>
      <c r="S33" s="5"/>
      <c r="T33" s="5"/>
    </row>
  </sheetData>
  <sheetProtection/>
  <conditionalFormatting sqref="L7:L28">
    <cfRule type="cellIs" priority="1" dxfId="35" operator="lessThan" stopIfTrue="1">
      <formula>125</formula>
    </cfRule>
    <cfRule type="cellIs" priority="2" dxfId="1" operator="between" stopIfTrue="1">
      <formula>125</formula>
      <formula>149</formula>
    </cfRule>
    <cfRule type="cellIs" priority="3" dxfId="6" operator="greaterThanOrEqual" stopIfTrue="1">
      <formula>150</formula>
    </cfRule>
  </conditionalFormatting>
  <conditionalFormatting sqref="K7:K28">
    <cfRule type="cellIs" priority="4" dxfId="35" operator="lessThan" stopIfTrue="1">
      <formula>275</formula>
    </cfRule>
    <cfRule type="cellIs" priority="5" dxfId="1" operator="between" stopIfTrue="1">
      <formula>275</formula>
      <formula>299</formula>
    </cfRule>
    <cfRule type="cellIs" priority="6" dxfId="6" operator="greaterThanOrEqual" stopIfTrue="1">
      <formula>300</formula>
    </cfRule>
  </conditionalFormatting>
  <conditionalFormatting sqref="I7:I28">
    <cfRule type="cellIs" priority="7" dxfId="1" operator="between" stopIfTrue="1">
      <formula>1</formula>
      <formula>6</formula>
    </cfRule>
    <cfRule type="cellIs" priority="8" dxfId="35" operator="greaterThanOrEqual" stopIfTrue="1">
      <formula>7</formula>
    </cfRule>
  </conditionalFormatting>
  <conditionalFormatting sqref="T7:T28">
    <cfRule type="cellIs" priority="9" dxfId="36" operator="between" stopIfTrue="1">
      <formula>1</formula>
      <formula>3</formula>
    </cfRule>
    <cfRule type="cellIs" priority="10" dxfId="35" operator="between" stopIfTrue="1">
      <formula>4</formula>
      <formula>6</formula>
    </cfRule>
    <cfRule type="cellIs" priority="11" dxfId="2" operator="greaterThanOrEqual" stopIfTrue="1">
      <formula>7</formula>
    </cfRule>
  </conditionalFormatting>
  <conditionalFormatting sqref="G7:G28">
    <cfRule type="cellIs" priority="12" dxfId="35" operator="lessThan" stopIfTrue="1">
      <formula>400</formula>
    </cfRule>
    <cfRule type="cellIs" priority="13" dxfId="1" operator="between" stopIfTrue="1">
      <formula>400</formula>
      <formula>449</formula>
    </cfRule>
    <cfRule type="cellIs" priority="14" dxfId="6" operator="greaterThan" stopIfTrue="1">
      <formula>450</formula>
    </cfRule>
  </conditionalFormatting>
  <conditionalFormatting sqref="S7:S28 H7:H28">
    <cfRule type="cellIs" priority="15" dxfId="6" operator="equal" stopIfTrue="1">
      <formula>0</formula>
    </cfRule>
  </conditionalFormatting>
  <conditionalFormatting sqref="E7:E28">
    <cfRule type="cellIs" priority="16" dxfId="6" operator="greaterThanOrEqual" stopIfTrue="1">
      <formula>300</formula>
    </cfRule>
    <cfRule type="cellIs" priority="17" dxfId="1" operator="greaterThanOrEqual" stopIfTrue="1">
      <formula>275</formula>
    </cfRule>
  </conditionalFormatting>
  <conditionalFormatting sqref="F7:F28">
    <cfRule type="cellIs" priority="18" dxfId="6" operator="greaterThanOrEqual" stopIfTrue="1">
      <formula>150</formula>
    </cfRule>
    <cfRule type="cellIs" priority="19" dxfId="1" operator="greaterThanOrEqual" stopIfTrue="1">
      <formula>125</formula>
    </cfRule>
  </conditionalFormatting>
  <conditionalFormatting sqref="M7:M28">
    <cfRule type="cellIs" priority="20" dxfId="6" operator="greaterThanOrEqual" stopIfTrue="1">
      <formula>450</formula>
    </cfRule>
    <cfRule type="cellIs" priority="21" dxfId="1" operator="greaterThanOrEqual" stopIfTrue="1">
      <formula>400</formula>
    </cfRule>
  </conditionalFormatting>
  <conditionalFormatting sqref="R7:R28">
    <cfRule type="cellIs" priority="22" dxfId="6" operator="greaterThanOrEqual" stopIfTrue="1">
      <formula>900</formula>
    </cfRule>
    <cfRule type="cellIs" priority="23" dxfId="1" operator="greaterThanOrEqual" stopIfTrue="1">
      <formula>800</formula>
    </cfRule>
  </conditionalFormatting>
  <conditionalFormatting sqref="Q7:Q28">
    <cfRule type="cellIs" priority="24" dxfId="6" operator="greaterThanOrEqual" stopIfTrue="1">
      <formula>300</formula>
    </cfRule>
    <cfRule type="cellIs" priority="25" dxfId="1" operator="greaterThanOrEqual" stopIfTrue="1">
      <formula>250</formula>
    </cfRule>
  </conditionalFormatting>
  <conditionalFormatting sqref="P7:P28">
    <cfRule type="cellIs" priority="26" dxfId="6" operator="greaterThanOrEqual" stopIfTrue="1">
      <formula>600</formula>
    </cfRule>
    <cfRule type="cellIs" priority="27" dxfId="1" operator="greaterThanOrEqual" stopIfTrue="1">
      <formula>550</formula>
    </cfRule>
  </conditionalFormatting>
  <printOptions/>
  <pageMargins left="0.26" right="0.5" top="0.4724409448818898" bottom="0.5118110236220472" header="0.5118110236220472" footer="0.5118110236220472"/>
  <pageSetup horizontalDpi="300" verticalDpi="300" orientation="landscape" paperSize="9" r:id="rId1"/>
  <headerFooter alignWithMargins="0">
    <oddFooter>&amp;L&amp;8&amp;F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">
      <selection activeCell="N30" sqref="N30"/>
    </sheetView>
  </sheetViews>
  <sheetFormatPr defaultColWidth="11.421875" defaultRowHeight="12.75"/>
  <cols>
    <col min="1" max="1" width="2.7109375" style="6" customWidth="1"/>
    <col min="2" max="2" width="26.421875" style="5" customWidth="1"/>
    <col min="3" max="3" width="19.8515625" style="5" customWidth="1"/>
    <col min="4" max="4" width="4.57421875" style="6" customWidth="1"/>
    <col min="5" max="7" width="5.8515625" style="6" customWidth="1"/>
    <col min="8" max="9" width="3.8515625" style="6" customWidth="1"/>
    <col min="10" max="10" width="0.9921875" style="6" customWidth="1"/>
    <col min="11" max="13" width="6.28125" style="6" customWidth="1"/>
    <col min="14" max="14" width="4.00390625" style="6" customWidth="1"/>
    <col min="15" max="15" width="0.9921875" style="6" customWidth="1"/>
    <col min="16" max="18" width="8.421875" style="6" customWidth="1"/>
    <col min="19" max="19" width="4.57421875" style="6" customWidth="1"/>
    <col min="20" max="20" width="4.7109375" style="6" customWidth="1"/>
    <col min="21" max="21" width="3.7109375" style="5" customWidth="1"/>
    <col min="22" max="22" width="0" style="5" hidden="1" customWidth="1"/>
    <col min="23" max="23" width="5.00390625" style="5" hidden="1" customWidth="1"/>
    <col min="24" max="24" width="0" style="5" hidden="1" customWidth="1"/>
    <col min="25" max="25" width="5.00390625" style="5" hidden="1" customWidth="1"/>
    <col min="26" max="16384" width="11.421875" style="5" customWidth="1"/>
  </cols>
  <sheetData>
    <row r="1" spans="1:21" ht="24" customHeight="1">
      <c r="A1" s="1" t="s">
        <v>213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</row>
    <row r="2" ht="15.75" customHeight="1"/>
    <row r="3" spans="1:14" s="8" customFormat="1" ht="15.75" customHeight="1">
      <c r="A3" s="7" t="s">
        <v>214</v>
      </c>
      <c r="D3" s="106" t="s">
        <v>211</v>
      </c>
      <c r="E3" s="9"/>
      <c r="F3" s="9"/>
      <c r="G3" s="9"/>
      <c r="H3" s="9"/>
      <c r="I3" s="9"/>
      <c r="J3" s="9"/>
      <c r="K3" s="7" t="s">
        <v>0</v>
      </c>
      <c r="L3" s="9"/>
      <c r="M3" s="9"/>
      <c r="N3" s="9"/>
    </row>
    <row r="4" ht="15.75" customHeight="1"/>
    <row r="5" spans="1:20" s="8" customFormat="1" ht="18.75" customHeight="1">
      <c r="A5" s="10" t="s">
        <v>20</v>
      </c>
      <c r="B5" s="11"/>
      <c r="C5" s="12"/>
      <c r="D5" s="13" t="s">
        <v>18</v>
      </c>
      <c r="E5" s="14"/>
      <c r="F5" s="14"/>
      <c r="G5" s="14"/>
      <c r="H5" s="14"/>
      <c r="I5" s="15"/>
      <c r="J5" s="16"/>
      <c r="K5" s="13" t="s">
        <v>129</v>
      </c>
      <c r="L5" s="14"/>
      <c r="M5" s="14"/>
      <c r="N5" s="17"/>
      <c r="O5" s="18"/>
      <c r="P5" s="13" t="s">
        <v>2</v>
      </c>
      <c r="Q5" s="14"/>
      <c r="R5" s="14"/>
      <c r="S5" s="14"/>
      <c r="T5" s="17"/>
    </row>
    <row r="6" spans="1:25" s="27" customFormat="1" ht="18.75" customHeight="1">
      <c r="A6" s="19" t="s">
        <v>3</v>
      </c>
      <c r="B6" s="20" t="s">
        <v>4</v>
      </c>
      <c r="C6" s="21" t="s">
        <v>5</v>
      </c>
      <c r="D6" s="60" t="s">
        <v>6</v>
      </c>
      <c r="E6" s="23" t="s">
        <v>7</v>
      </c>
      <c r="F6" s="23" t="s">
        <v>8</v>
      </c>
      <c r="G6" s="23" t="s">
        <v>9</v>
      </c>
      <c r="H6" s="23" t="s">
        <v>10</v>
      </c>
      <c r="I6" s="24" t="s">
        <v>11</v>
      </c>
      <c r="J6" s="25"/>
      <c r="K6" s="23" t="s">
        <v>7</v>
      </c>
      <c r="L6" s="23" t="s">
        <v>8</v>
      </c>
      <c r="M6" s="23" t="s">
        <v>9</v>
      </c>
      <c r="N6" s="24" t="s">
        <v>10</v>
      </c>
      <c r="O6" s="25"/>
      <c r="P6" s="26" t="s">
        <v>7</v>
      </c>
      <c r="Q6" s="23" t="s">
        <v>12</v>
      </c>
      <c r="R6" s="23" t="s">
        <v>13</v>
      </c>
      <c r="S6" s="23" t="s">
        <v>10</v>
      </c>
      <c r="T6" s="24" t="s">
        <v>14</v>
      </c>
      <c r="V6" s="86" t="s">
        <v>77</v>
      </c>
      <c r="W6" s="91"/>
      <c r="X6" s="91"/>
      <c r="Y6" s="91"/>
    </row>
    <row r="7" spans="1:25" s="8" customFormat="1" ht="18.75" customHeight="1">
      <c r="A7" s="28">
        <v>71</v>
      </c>
      <c r="B7" s="355" t="s">
        <v>124</v>
      </c>
      <c r="C7" s="410" t="s">
        <v>125</v>
      </c>
      <c r="D7" s="349">
        <v>0.375</v>
      </c>
      <c r="E7" s="347">
        <v>274</v>
      </c>
      <c r="F7" s="347">
        <v>149</v>
      </c>
      <c r="G7" s="42">
        <f aca="true" t="shared" si="0" ref="G7:G12">IF(SUM(E7,F7)&gt;0,SUM(E7,F7),"")</f>
        <v>423</v>
      </c>
      <c r="H7" s="352">
        <v>1</v>
      </c>
      <c r="I7" s="61">
        <f aca="true" t="shared" si="1" ref="I7:I12">IF(W7&gt;0,W7,"")</f>
        <v>5</v>
      </c>
      <c r="J7" s="43"/>
      <c r="K7" s="31">
        <v>286</v>
      </c>
      <c r="L7" s="32">
        <v>121</v>
      </c>
      <c r="M7" s="42">
        <f aca="true" t="shared" si="2" ref="M7:M12">IF(SUM(K7,L7)&gt;0,SUM(K7,L7),"")</f>
        <v>407</v>
      </c>
      <c r="N7" s="34">
        <v>4</v>
      </c>
      <c r="O7" s="44"/>
      <c r="P7" s="62">
        <f aca="true" t="shared" si="3" ref="P7:S12">IF(AND(ISNUMBER(E7),ISNUMBER(K7)),SUM(E7,K7),"")</f>
        <v>560</v>
      </c>
      <c r="Q7" s="63">
        <f t="shared" si="3"/>
        <v>270</v>
      </c>
      <c r="R7" s="64">
        <f t="shared" si="3"/>
        <v>830</v>
      </c>
      <c r="S7" s="37">
        <f t="shared" si="3"/>
        <v>5</v>
      </c>
      <c r="T7" s="65">
        <f aca="true" t="shared" si="4" ref="T7:T12">IF(Y7&gt;0,Y7,"")</f>
        <v>1</v>
      </c>
      <c r="U7" s="417"/>
      <c r="V7" s="86">
        <f aca="true" t="shared" si="5" ref="V7:V28">IF(SUM(G7)&gt;0,100000*G7+1000*F7-H7,"")</f>
        <v>42448999</v>
      </c>
      <c r="W7" s="86">
        <f aca="true" t="shared" si="6" ref="W7:W28">IF(SUM(G7)&gt;0,RANK(V7,$V$7:$V$28,0),"")</f>
        <v>5</v>
      </c>
      <c r="X7" s="86">
        <f aca="true" t="shared" si="7" ref="X7:X28">IF(AND(SUM(Q7)&gt;0,ISNUMBER(S7)),100000*R7+1000*Q7-S7,"")</f>
        <v>83269995</v>
      </c>
      <c r="Y7" s="86">
        <f aca="true" t="shared" si="8" ref="Y7:Y28">IF(AND(SUM(Q7)&gt;0,ISNUMBER(S7)),RANK(X7,$X$7:$X$28,0),"")</f>
        <v>1</v>
      </c>
    </row>
    <row r="8" spans="1:27" ht="18.75" customHeight="1">
      <c r="A8" s="39">
        <v>72</v>
      </c>
      <c r="B8" s="358" t="s">
        <v>471</v>
      </c>
      <c r="C8" s="360" t="s">
        <v>472</v>
      </c>
      <c r="D8" s="350"/>
      <c r="E8" s="347">
        <v>296</v>
      </c>
      <c r="F8" s="347">
        <v>131</v>
      </c>
      <c r="G8" s="42">
        <f t="shared" si="0"/>
        <v>427</v>
      </c>
      <c r="H8" s="352">
        <v>4</v>
      </c>
      <c r="I8" s="61">
        <f t="shared" si="1"/>
        <v>3</v>
      </c>
      <c r="J8" s="43"/>
      <c r="K8" s="31">
        <v>275</v>
      </c>
      <c r="L8" s="32">
        <v>127</v>
      </c>
      <c r="M8" s="42">
        <f t="shared" si="2"/>
        <v>402</v>
      </c>
      <c r="N8" s="34">
        <v>6</v>
      </c>
      <c r="O8" s="44"/>
      <c r="P8" s="66">
        <f t="shared" si="3"/>
        <v>571</v>
      </c>
      <c r="Q8" s="67">
        <f t="shared" si="3"/>
        <v>258</v>
      </c>
      <c r="R8" s="64">
        <f t="shared" si="3"/>
        <v>829</v>
      </c>
      <c r="S8" s="37">
        <f t="shared" si="3"/>
        <v>10</v>
      </c>
      <c r="T8" s="65">
        <f t="shared" si="4"/>
        <v>2</v>
      </c>
      <c r="U8" s="413"/>
      <c r="V8" s="87">
        <f t="shared" si="5"/>
        <v>42830996</v>
      </c>
      <c r="W8" s="87">
        <f t="shared" si="6"/>
        <v>3</v>
      </c>
      <c r="X8" s="87">
        <f t="shared" si="7"/>
        <v>83157990</v>
      </c>
      <c r="Y8" s="87">
        <f t="shared" si="8"/>
        <v>2</v>
      </c>
      <c r="AA8" s="92"/>
    </row>
    <row r="9" spans="1:25" ht="18.75" customHeight="1">
      <c r="A9" s="45">
        <v>73</v>
      </c>
      <c r="B9" s="356" t="s">
        <v>553</v>
      </c>
      <c r="C9" s="360" t="s">
        <v>476</v>
      </c>
      <c r="D9" s="350"/>
      <c r="E9" s="347">
        <v>289</v>
      </c>
      <c r="F9" s="347">
        <v>133</v>
      </c>
      <c r="G9" s="42">
        <f t="shared" si="0"/>
        <v>422</v>
      </c>
      <c r="H9" s="352">
        <v>3</v>
      </c>
      <c r="I9" s="61">
        <f t="shared" si="1"/>
        <v>6</v>
      </c>
      <c r="J9" s="43"/>
      <c r="K9" s="31">
        <v>282</v>
      </c>
      <c r="L9" s="32">
        <v>124</v>
      </c>
      <c r="M9" s="42">
        <f t="shared" si="2"/>
        <v>406</v>
      </c>
      <c r="N9" s="34">
        <v>7</v>
      </c>
      <c r="O9" s="43"/>
      <c r="P9" s="66">
        <f t="shared" si="3"/>
        <v>571</v>
      </c>
      <c r="Q9" s="67">
        <f t="shared" si="3"/>
        <v>257</v>
      </c>
      <c r="R9" s="64">
        <f t="shared" si="3"/>
        <v>828</v>
      </c>
      <c r="S9" s="37">
        <f t="shared" si="3"/>
        <v>10</v>
      </c>
      <c r="T9" s="65">
        <f t="shared" si="4"/>
        <v>3</v>
      </c>
      <c r="U9" s="413"/>
      <c r="V9" s="87">
        <f t="shared" si="5"/>
        <v>42332997</v>
      </c>
      <c r="W9" s="87">
        <f t="shared" si="6"/>
        <v>6</v>
      </c>
      <c r="X9" s="87">
        <f t="shared" si="7"/>
        <v>83056990</v>
      </c>
      <c r="Y9" s="87">
        <f t="shared" si="8"/>
        <v>3</v>
      </c>
    </row>
    <row r="10" spans="1:25" ht="18.75" customHeight="1">
      <c r="A10" s="39">
        <v>74</v>
      </c>
      <c r="B10" s="357" t="s">
        <v>172</v>
      </c>
      <c r="C10" s="359" t="s">
        <v>125</v>
      </c>
      <c r="D10" s="350"/>
      <c r="E10" s="347">
        <v>294</v>
      </c>
      <c r="F10" s="347">
        <v>140</v>
      </c>
      <c r="G10" s="42">
        <f t="shared" si="0"/>
        <v>434</v>
      </c>
      <c r="H10" s="352">
        <v>2</v>
      </c>
      <c r="I10" s="35">
        <f t="shared" si="1"/>
        <v>2</v>
      </c>
      <c r="J10" s="36"/>
      <c r="K10" s="31">
        <v>266</v>
      </c>
      <c r="L10" s="32">
        <v>108</v>
      </c>
      <c r="M10" s="42">
        <f t="shared" si="2"/>
        <v>374</v>
      </c>
      <c r="N10" s="34">
        <v>5</v>
      </c>
      <c r="O10" s="36"/>
      <c r="P10" s="66">
        <f t="shared" si="3"/>
        <v>560</v>
      </c>
      <c r="Q10" s="67">
        <f t="shared" si="3"/>
        <v>248</v>
      </c>
      <c r="R10" s="64">
        <f t="shared" si="3"/>
        <v>808</v>
      </c>
      <c r="S10" s="37">
        <f t="shared" si="3"/>
        <v>7</v>
      </c>
      <c r="T10" s="65">
        <f t="shared" si="4"/>
        <v>4</v>
      </c>
      <c r="U10" s="68"/>
      <c r="V10" s="87">
        <f t="shared" si="5"/>
        <v>43539998</v>
      </c>
      <c r="W10" s="87">
        <f t="shared" si="6"/>
        <v>2</v>
      </c>
      <c r="X10" s="87">
        <f t="shared" si="7"/>
        <v>81047993</v>
      </c>
      <c r="Y10" s="87">
        <f t="shared" si="8"/>
        <v>4</v>
      </c>
    </row>
    <row r="11" spans="1:25" ht="18.75" customHeight="1">
      <c r="A11" s="45">
        <v>75</v>
      </c>
      <c r="B11" s="356" t="s">
        <v>469</v>
      </c>
      <c r="C11" s="360" t="s">
        <v>163</v>
      </c>
      <c r="D11" s="350">
        <v>0.625</v>
      </c>
      <c r="E11" s="348">
        <v>297</v>
      </c>
      <c r="F11" s="347">
        <v>127</v>
      </c>
      <c r="G11" s="42">
        <f t="shared" si="0"/>
        <v>424</v>
      </c>
      <c r="H11" s="353">
        <v>9</v>
      </c>
      <c r="I11" s="61">
        <f t="shared" si="1"/>
        <v>4</v>
      </c>
      <c r="J11" s="43"/>
      <c r="K11" s="31">
        <v>278</v>
      </c>
      <c r="L11" s="32">
        <v>99</v>
      </c>
      <c r="M11" s="42">
        <f t="shared" si="2"/>
        <v>377</v>
      </c>
      <c r="N11" s="34">
        <v>11</v>
      </c>
      <c r="O11" s="44"/>
      <c r="P11" s="66">
        <f t="shared" si="3"/>
        <v>575</v>
      </c>
      <c r="Q11" s="67">
        <f t="shared" si="3"/>
        <v>226</v>
      </c>
      <c r="R11" s="64">
        <f t="shared" si="3"/>
        <v>801</v>
      </c>
      <c r="S11" s="37">
        <f t="shared" si="3"/>
        <v>20</v>
      </c>
      <c r="T11" s="65">
        <f t="shared" si="4"/>
        <v>5</v>
      </c>
      <c r="V11" s="87">
        <f t="shared" si="5"/>
        <v>42526991</v>
      </c>
      <c r="W11" s="87">
        <f t="shared" si="6"/>
        <v>4</v>
      </c>
      <c r="X11" s="87">
        <f t="shared" si="7"/>
        <v>80325980</v>
      </c>
      <c r="Y11" s="87">
        <f t="shared" si="8"/>
        <v>5</v>
      </c>
    </row>
    <row r="12" spans="1:25" ht="18.75" customHeight="1">
      <c r="A12" s="39">
        <v>76</v>
      </c>
      <c r="B12" s="357" t="s">
        <v>173</v>
      </c>
      <c r="C12" s="367" t="s">
        <v>126</v>
      </c>
      <c r="D12" s="350"/>
      <c r="E12" s="347">
        <v>295</v>
      </c>
      <c r="F12" s="347">
        <v>140</v>
      </c>
      <c r="G12" s="42">
        <f t="shared" si="0"/>
        <v>435</v>
      </c>
      <c r="H12" s="352">
        <v>6</v>
      </c>
      <c r="I12" s="61">
        <f t="shared" si="1"/>
        <v>1</v>
      </c>
      <c r="J12" s="43"/>
      <c r="K12" s="31">
        <v>245</v>
      </c>
      <c r="L12" s="32">
        <v>105</v>
      </c>
      <c r="M12" s="42">
        <f t="shared" si="2"/>
        <v>350</v>
      </c>
      <c r="N12" s="34">
        <v>10</v>
      </c>
      <c r="O12" s="43"/>
      <c r="P12" s="66">
        <f t="shared" si="3"/>
        <v>540</v>
      </c>
      <c r="Q12" s="67">
        <f t="shared" si="3"/>
        <v>245</v>
      </c>
      <c r="R12" s="64">
        <f t="shared" si="3"/>
        <v>785</v>
      </c>
      <c r="S12" s="37">
        <f t="shared" si="3"/>
        <v>16</v>
      </c>
      <c r="T12" s="65">
        <f t="shared" si="4"/>
        <v>6</v>
      </c>
      <c r="V12" s="87">
        <f t="shared" si="5"/>
        <v>43639994</v>
      </c>
      <c r="W12" s="87">
        <f t="shared" si="6"/>
        <v>1</v>
      </c>
      <c r="X12" s="87">
        <f t="shared" si="7"/>
        <v>78744984</v>
      </c>
      <c r="Y12" s="87">
        <f t="shared" si="8"/>
        <v>6</v>
      </c>
    </row>
    <row r="13" spans="1:25" ht="18.75" customHeight="1">
      <c r="A13" s="45">
        <v>77</v>
      </c>
      <c r="B13" s="356" t="s">
        <v>468</v>
      </c>
      <c r="C13" s="360" t="s">
        <v>554</v>
      </c>
      <c r="D13" s="350">
        <v>0.5</v>
      </c>
      <c r="E13" s="347">
        <v>274</v>
      </c>
      <c r="F13" s="347">
        <v>141</v>
      </c>
      <c r="G13" s="42">
        <f>IF(SUM(E13,F13)&gt;0,SUM(E13,F13),"")</f>
        <v>415</v>
      </c>
      <c r="H13" s="352">
        <v>3</v>
      </c>
      <c r="I13" s="61">
        <f aca="true" t="shared" si="9" ref="I13:I28">IF(W13&gt;0,W13,"")</f>
        <v>7</v>
      </c>
      <c r="J13" s="43"/>
      <c r="K13" s="31"/>
      <c r="L13" s="32"/>
      <c r="M13" s="42">
        <f aca="true" t="shared" si="10" ref="M13:M28">IF(SUM(K13,L13)&gt;0,SUM(K13,L13),"")</f>
      </c>
      <c r="N13" s="34"/>
      <c r="O13" s="44"/>
      <c r="P13" s="66">
        <f aca="true" t="shared" si="11" ref="P13:P28">IF(AND(ISNUMBER(E13),ISNUMBER(K13)),SUM(E13,K13),"")</f>
      </c>
      <c r="Q13" s="67">
        <f aca="true" t="shared" si="12" ref="Q13:Q28">IF(AND(ISNUMBER(F13),ISNUMBER(L13)),SUM(F13,L13),"")</f>
      </c>
      <c r="R13" s="64">
        <f aca="true" t="shared" si="13" ref="R13:R28">IF(AND(ISNUMBER(G13),ISNUMBER(M13)),SUM(G13,M13),"")</f>
      </c>
      <c r="S13" s="37">
        <f aca="true" t="shared" si="14" ref="S13:S28">IF(AND(ISNUMBER(H13),ISNUMBER(N13)),SUM(H13,N13),"")</f>
      </c>
      <c r="T13" s="65">
        <f aca="true" t="shared" si="15" ref="T13:T28">IF(Y13&gt;0,Y13,"")</f>
      </c>
      <c r="V13" s="87">
        <f t="shared" si="5"/>
        <v>41640997</v>
      </c>
      <c r="W13" s="87">
        <f t="shared" si="6"/>
        <v>7</v>
      </c>
      <c r="X13" s="87">
        <f t="shared" si="7"/>
      </c>
      <c r="Y13" s="87">
        <f t="shared" si="8"/>
      </c>
    </row>
    <row r="14" spans="1:25" ht="18.75" customHeight="1">
      <c r="A14" s="39">
        <v>78</v>
      </c>
      <c r="B14" s="358" t="s">
        <v>134</v>
      </c>
      <c r="C14" s="360" t="s">
        <v>474</v>
      </c>
      <c r="D14" s="350"/>
      <c r="E14" s="347">
        <v>300</v>
      </c>
      <c r="F14" s="347">
        <v>110</v>
      </c>
      <c r="G14" s="42">
        <f>IF(SUM(E14,F14)&gt;0,SUM(E14,F14),"")</f>
        <v>410</v>
      </c>
      <c r="H14" s="352">
        <v>7</v>
      </c>
      <c r="I14" s="61">
        <f t="shared" si="9"/>
        <v>8</v>
      </c>
      <c r="J14" s="43"/>
      <c r="K14" s="31"/>
      <c r="L14" s="32"/>
      <c r="M14" s="42">
        <f t="shared" si="10"/>
      </c>
      <c r="N14" s="34"/>
      <c r="O14" s="43"/>
      <c r="P14" s="66">
        <f t="shared" si="11"/>
      </c>
      <c r="Q14" s="67">
        <f t="shared" si="12"/>
      </c>
      <c r="R14" s="64">
        <f t="shared" si="13"/>
      </c>
      <c r="S14" s="37">
        <f t="shared" si="14"/>
      </c>
      <c r="T14" s="65">
        <f t="shared" si="15"/>
      </c>
      <c r="V14" s="87">
        <f t="shared" si="5"/>
        <v>41109993</v>
      </c>
      <c r="W14" s="87">
        <f t="shared" si="6"/>
        <v>8</v>
      </c>
      <c r="X14" s="87">
        <f t="shared" si="7"/>
      </c>
      <c r="Y14" s="87">
        <f t="shared" si="8"/>
      </c>
    </row>
    <row r="15" spans="1:25" ht="18.75" customHeight="1">
      <c r="A15" s="45">
        <v>79</v>
      </c>
      <c r="B15" s="356" t="s">
        <v>470</v>
      </c>
      <c r="C15" s="361" t="s">
        <v>369</v>
      </c>
      <c r="D15" s="350"/>
      <c r="E15" s="348">
        <v>283</v>
      </c>
      <c r="F15" s="351">
        <v>120</v>
      </c>
      <c r="G15" s="42">
        <f>IF(SUM(E15,F15)&gt;0,SUM(E15,F15),"")</f>
        <v>403</v>
      </c>
      <c r="H15" s="352">
        <v>5</v>
      </c>
      <c r="I15" s="35">
        <f t="shared" si="9"/>
        <v>9</v>
      </c>
      <c r="J15" s="43"/>
      <c r="K15" s="31"/>
      <c r="L15" s="32"/>
      <c r="M15" s="42">
        <f t="shared" si="10"/>
      </c>
      <c r="N15" s="34"/>
      <c r="O15" s="44"/>
      <c r="P15" s="66">
        <f t="shared" si="11"/>
      </c>
      <c r="Q15" s="67">
        <f t="shared" si="12"/>
      </c>
      <c r="R15" s="64">
        <f t="shared" si="13"/>
      </c>
      <c r="S15" s="37">
        <f t="shared" si="14"/>
      </c>
      <c r="T15" s="65">
        <f t="shared" si="15"/>
      </c>
      <c r="V15" s="87">
        <f t="shared" si="5"/>
        <v>40419995</v>
      </c>
      <c r="W15" s="87">
        <f t="shared" si="6"/>
        <v>9</v>
      </c>
      <c r="X15" s="87">
        <f t="shared" si="7"/>
      </c>
      <c r="Y15" s="87">
        <f t="shared" si="8"/>
      </c>
    </row>
    <row r="16" spans="1:25" ht="18.75" customHeight="1">
      <c r="A16" s="39">
        <v>80</v>
      </c>
      <c r="B16" s="356" t="s">
        <v>555</v>
      </c>
      <c r="C16" s="360" t="s">
        <v>125</v>
      </c>
      <c r="D16" s="350"/>
      <c r="E16" s="347">
        <v>298</v>
      </c>
      <c r="F16" s="347">
        <v>102</v>
      </c>
      <c r="G16" s="42">
        <f>IF(SUM(E16,F16)&gt;0,SUM(E16,F16),"")</f>
        <v>400</v>
      </c>
      <c r="H16" s="352">
        <v>13</v>
      </c>
      <c r="I16" s="61">
        <f t="shared" si="9"/>
        <v>10</v>
      </c>
      <c r="J16" s="43"/>
      <c r="K16" s="31"/>
      <c r="L16" s="32"/>
      <c r="M16" s="42">
        <f t="shared" si="10"/>
      </c>
      <c r="N16" s="47"/>
      <c r="O16" s="44"/>
      <c r="P16" s="66">
        <f t="shared" si="11"/>
      </c>
      <c r="Q16" s="67">
        <f t="shared" si="12"/>
      </c>
      <c r="R16" s="64">
        <f t="shared" si="13"/>
      </c>
      <c r="S16" s="37">
        <f t="shared" si="14"/>
      </c>
      <c r="T16" s="65">
        <f t="shared" si="15"/>
      </c>
      <c r="V16" s="87">
        <f t="shared" si="5"/>
        <v>40101987</v>
      </c>
      <c r="W16" s="87">
        <f t="shared" si="6"/>
        <v>10</v>
      </c>
      <c r="X16" s="87">
        <f t="shared" si="7"/>
      </c>
      <c r="Y16" s="87">
        <f t="shared" si="8"/>
      </c>
    </row>
    <row r="17" spans="1:25" ht="18.75" customHeight="1">
      <c r="A17" s="45">
        <v>81</v>
      </c>
      <c r="B17" s="356" t="s">
        <v>473</v>
      </c>
      <c r="C17" s="360" t="s">
        <v>16</v>
      </c>
      <c r="D17" s="350">
        <v>0.59375</v>
      </c>
      <c r="E17" s="347">
        <v>268</v>
      </c>
      <c r="F17" s="347">
        <v>115</v>
      </c>
      <c r="G17" s="42">
        <f aca="true" t="shared" si="16" ref="G17:G26">IF(SUM(E17,F17)&gt;0,SUM(E17,F17),"")</f>
        <v>383</v>
      </c>
      <c r="H17" s="352">
        <v>7</v>
      </c>
      <c r="I17" s="61">
        <f t="shared" si="9"/>
        <v>11</v>
      </c>
      <c r="J17" s="43"/>
      <c r="K17" s="31"/>
      <c r="L17" s="32"/>
      <c r="M17" s="42">
        <f t="shared" si="10"/>
      </c>
      <c r="N17" s="34"/>
      <c r="O17" s="44"/>
      <c r="P17" s="66">
        <f t="shared" si="11"/>
      </c>
      <c r="Q17" s="67">
        <f t="shared" si="12"/>
      </c>
      <c r="R17" s="64">
        <f t="shared" si="13"/>
      </c>
      <c r="S17" s="37">
        <f t="shared" si="14"/>
      </c>
      <c r="T17" s="65">
        <f t="shared" si="15"/>
      </c>
      <c r="V17" s="87">
        <f t="shared" si="5"/>
        <v>38414993</v>
      </c>
      <c r="W17" s="87">
        <f t="shared" si="6"/>
        <v>11</v>
      </c>
      <c r="X17" s="87">
        <f t="shared" si="7"/>
      </c>
      <c r="Y17" s="87">
        <f t="shared" si="8"/>
      </c>
    </row>
    <row r="18" spans="1:25" ht="18.75" customHeight="1">
      <c r="A18" s="39">
        <v>82</v>
      </c>
      <c r="B18" s="356" t="s">
        <v>475</v>
      </c>
      <c r="C18" s="360" t="s">
        <v>554</v>
      </c>
      <c r="D18" s="350"/>
      <c r="E18" s="347">
        <v>262</v>
      </c>
      <c r="F18" s="347">
        <v>117</v>
      </c>
      <c r="G18" s="42">
        <f t="shared" si="16"/>
        <v>379</v>
      </c>
      <c r="H18" s="352">
        <v>10</v>
      </c>
      <c r="I18" s="35">
        <f t="shared" si="9"/>
        <v>12</v>
      </c>
      <c r="J18" s="36"/>
      <c r="K18" s="31"/>
      <c r="L18" s="32"/>
      <c r="M18" s="42">
        <f t="shared" si="10"/>
      </c>
      <c r="N18" s="93"/>
      <c r="O18" s="18"/>
      <c r="P18" s="66">
        <f t="shared" si="11"/>
      </c>
      <c r="Q18" s="67">
        <f t="shared" si="12"/>
      </c>
      <c r="R18" s="64">
        <f t="shared" si="13"/>
      </c>
      <c r="S18" s="37">
        <f t="shared" si="14"/>
      </c>
      <c r="T18" s="65">
        <f t="shared" si="15"/>
      </c>
      <c r="U18" s="8"/>
      <c r="V18" s="86">
        <f t="shared" si="5"/>
        <v>38016990</v>
      </c>
      <c r="W18" s="86">
        <f t="shared" si="6"/>
        <v>12</v>
      </c>
      <c r="X18" s="86">
        <f t="shared" si="7"/>
      </c>
      <c r="Y18" s="86">
        <f t="shared" si="8"/>
      </c>
    </row>
    <row r="19" spans="1:25" ht="18.75" customHeight="1">
      <c r="A19" s="45">
        <v>83</v>
      </c>
      <c r="B19" s="356" t="s">
        <v>465</v>
      </c>
      <c r="C19" s="362" t="s">
        <v>466</v>
      </c>
      <c r="D19" s="350">
        <v>0.40625</v>
      </c>
      <c r="E19" s="347">
        <v>255</v>
      </c>
      <c r="F19" s="347">
        <v>121</v>
      </c>
      <c r="G19" s="42">
        <f t="shared" si="16"/>
        <v>376</v>
      </c>
      <c r="H19" s="354">
        <v>10</v>
      </c>
      <c r="I19" s="61">
        <f t="shared" si="9"/>
        <v>13</v>
      </c>
      <c r="J19" s="43"/>
      <c r="K19" s="31"/>
      <c r="L19" s="32"/>
      <c r="M19" s="42">
        <f t="shared" si="10"/>
      </c>
      <c r="N19" s="34"/>
      <c r="O19" s="44"/>
      <c r="P19" s="66">
        <f t="shared" si="11"/>
      </c>
      <c r="Q19" s="67">
        <f t="shared" si="12"/>
      </c>
      <c r="R19" s="64">
        <f t="shared" si="13"/>
      </c>
      <c r="S19" s="37">
        <f t="shared" si="14"/>
      </c>
      <c r="T19" s="65">
        <f t="shared" si="15"/>
      </c>
      <c r="V19" s="87">
        <f t="shared" si="5"/>
        <v>37720990</v>
      </c>
      <c r="W19" s="87">
        <f t="shared" si="6"/>
        <v>13</v>
      </c>
      <c r="X19" s="87">
        <f t="shared" si="7"/>
      </c>
      <c r="Y19" s="87">
        <f t="shared" si="8"/>
      </c>
    </row>
    <row r="20" spans="1:25" ht="18.75" customHeight="1">
      <c r="A20" s="39">
        <v>84</v>
      </c>
      <c r="B20" s="356" t="s">
        <v>477</v>
      </c>
      <c r="C20" s="360" t="s">
        <v>354</v>
      </c>
      <c r="D20" s="350">
        <v>0.65625</v>
      </c>
      <c r="E20" s="347">
        <v>262</v>
      </c>
      <c r="F20" s="347">
        <v>88</v>
      </c>
      <c r="G20" s="42">
        <f t="shared" si="16"/>
        <v>350</v>
      </c>
      <c r="H20" s="352">
        <v>15</v>
      </c>
      <c r="I20" s="61">
        <f t="shared" si="9"/>
        <v>14</v>
      </c>
      <c r="J20" s="43"/>
      <c r="K20" s="31"/>
      <c r="L20" s="32"/>
      <c r="M20" s="42">
        <f t="shared" si="10"/>
      </c>
      <c r="N20" s="34"/>
      <c r="O20" s="44"/>
      <c r="P20" s="66">
        <f t="shared" si="11"/>
      </c>
      <c r="Q20" s="67">
        <f t="shared" si="12"/>
      </c>
      <c r="R20" s="64">
        <f t="shared" si="13"/>
      </c>
      <c r="S20" s="37">
        <f t="shared" si="14"/>
      </c>
      <c r="T20" s="65">
        <f t="shared" si="15"/>
      </c>
      <c r="V20" s="87">
        <f t="shared" si="5"/>
        <v>35087985</v>
      </c>
      <c r="W20" s="87">
        <f t="shared" si="6"/>
        <v>14</v>
      </c>
      <c r="X20" s="87">
        <f t="shared" si="7"/>
      </c>
      <c r="Y20" s="87">
        <f t="shared" si="8"/>
      </c>
    </row>
    <row r="21" spans="1:25" ht="18.75" customHeight="1">
      <c r="A21" s="45">
        <v>85</v>
      </c>
      <c r="B21" s="356" t="s">
        <v>467</v>
      </c>
      <c r="C21" s="360" t="s">
        <v>452</v>
      </c>
      <c r="D21" s="350"/>
      <c r="E21" s="347">
        <v>243</v>
      </c>
      <c r="F21" s="347">
        <v>88</v>
      </c>
      <c r="G21" s="42">
        <f t="shared" si="16"/>
        <v>331</v>
      </c>
      <c r="H21" s="352">
        <v>19</v>
      </c>
      <c r="I21" s="61">
        <f t="shared" si="9"/>
        <v>15</v>
      </c>
      <c r="J21" s="43"/>
      <c r="K21" s="31"/>
      <c r="L21" s="32"/>
      <c r="M21" s="42">
        <f t="shared" si="10"/>
      </c>
      <c r="N21" s="34"/>
      <c r="O21" s="43"/>
      <c r="P21" s="66">
        <f t="shared" si="11"/>
      </c>
      <c r="Q21" s="67">
        <f t="shared" si="12"/>
      </c>
      <c r="R21" s="64">
        <f t="shared" si="13"/>
      </c>
      <c r="S21" s="37">
        <f t="shared" si="14"/>
      </c>
      <c r="T21" s="65">
        <f t="shared" si="15"/>
      </c>
      <c r="V21" s="87">
        <f t="shared" si="5"/>
        <v>33187981</v>
      </c>
      <c r="W21" s="87">
        <f t="shared" si="6"/>
        <v>15</v>
      </c>
      <c r="X21" s="87">
        <f t="shared" si="7"/>
      </c>
      <c r="Y21" s="87">
        <f t="shared" si="8"/>
      </c>
    </row>
    <row r="22" spans="1:25" ht="18.75" customHeight="1">
      <c r="A22" s="39">
        <v>86</v>
      </c>
      <c r="B22" s="356" t="s">
        <v>478</v>
      </c>
      <c r="C22" s="360" t="s">
        <v>354</v>
      </c>
      <c r="D22" s="350"/>
      <c r="E22" s="348">
        <v>224</v>
      </c>
      <c r="F22" s="351">
        <v>57</v>
      </c>
      <c r="G22" s="191">
        <f t="shared" si="16"/>
        <v>281</v>
      </c>
      <c r="H22" s="352">
        <v>26</v>
      </c>
      <c r="I22" s="61">
        <f t="shared" si="9"/>
        <v>16</v>
      </c>
      <c r="J22" s="43"/>
      <c r="K22" s="31"/>
      <c r="L22" s="32"/>
      <c r="M22" s="42">
        <f t="shared" si="10"/>
      </c>
      <c r="N22" s="47"/>
      <c r="O22" s="44"/>
      <c r="P22" s="66">
        <f t="shared" si="11"/>
      </c>
      <c r="Q22" s="67">
        <f t="shared" si="12"/>
      </c>
      <c r="R22" s="64">
        <f t="shared" si="13"/>
      </c>
      <c r="S22" s="37">
        <f t="shared" si="14"/>
      </c>
      <c r="T22" s="65">
        <f t="shared" si="15"/>
      </c>
      <c r="V22" s="87">
        <f t="shared" si="5"/>
        <v>28156974</v>
      </c>
      <c r="W22" s="87">
        <f t="shared" si="6"/>
        <v>16</v>
      </c>
      <c r="X22" s="87">
        <f t="shared" si="7"/>
      </c>
      <c r="Y22" s="87">
        <f t="shared" si="8"/>
      </c>
    </row>
    <row r="23" spans="1:25" ht="18.75" customHeight="1">
      <c r="A23" s="45">
        <v>87</v>
      </c>
      <c r="B23" s="163"/>
      <c r="C23" s="48"/>
      <c r="D23" s="160">
        <v>0.625</v>
      </c>
      <c r="E23" s="32"/>
      <c r="F23" s="32"/>
      <c r="G23" s="42">
        <f t="shared" si="16"/>
      </c>
      <c r="H23" s="34"/>
      <c r="I23" s="61">
        <f t="shared" si="9"/>
      </c>
      <c r="J23" s="43"/>
      <c r="K23" s="31"/>
      <c r="L23" s="32"/>
      <c r="M23" s="42">
        <f t="shared" si="10"/>
      </c>
      <c r="N23" s="34"/>
      <c r="O23" s="44"/>
      <c r="P23" s="66">
        <f t="shared" si="11"/>
      </c>
      <c r="Q23" s="67">
        <f t="shared" si="12"/>
      </c>
      <c r="R23" s="64">
        <f t="shared" si="13"/>
      </c>
      <c r="S23" s="37">
        <f t="shared" si="14"/>
      </c>
      <c r="T23" s="65">
        <f t="shared" si="15"/>
      </c>
      <c r="V23" s="87">
        <f t="shared" si="5"/>
      </c>
      <c r="W23" s="87">
        <f t="shared" si="6"/>
      </c>
      <c r="X23" s="87">
        <f t="shared" si="7"/>
      </c>
      <c r="Y23" s="87">
        <f t="shared" si="8"/>
      </c>
    </row>
    <row r="24" spans="1:25" ht="18.75" customHeight="1">
      <c r="A24" s="39">
        <v>88</v>
      </c>
      <c r="B24" s="163"/>
      <c r="C24" s="46"/>
      <c r="D24" s="160"/>
      <c r="E24" s="32"/>
      <c r="F24" s="32"/>
      <c r="G24" s="42">
        <f t="shared" si="16"/>
      </c>
      <c r="H24" s="34"/>
      <c r="I24" s="61">
        <f t="shared" si="9"/>
      </c>
      <c r="J24" s="43"/>
      <c r="K24" s="31"/>
      <c r="L24" s="32"/>
      <c r="M24" s="42">
        <f t="shared" si="10"/>
      </c>
      <c r="N24" s="34"/>
      <c r="O24" s="44"/>
      <c r="P24" s="66">
        <f t="shared" si="11"/>
      </c>
      <c r="Q24" s="67">
        <f t="shared" si="12"/>
      </c>
      <c r="R24" s="64">
        <f t="shared" si="13"/>
      </c>
      <c r="S24" s="37">
        <f t="shared" si="14"/>
      </c>
      <c r="T24" s="65">
        <f t="shared" si="15"/>
      </c>
      <c r="V24" s="87">
        <f t="shared" si="5"/>
      </c>
      <c r="W24" s="87">
        <f t="shared" si="6"/>
      </c>
      <c r="X24" s="87">
        <f t="shared" si="7"/>
      </c>
      <c r="Y24" s="87">
        <f t="shared" si="8"/>
      </c>
    </row>
    <row r="25" spans="1:25" ht="18.75" customHeight="1">
      <c r="A25" s="45">
        <v>89</v>
      </c>
      <c r="B25" s="40"/>
      <c r="C25" s="46"/>
      <c r="D25" s="160">
        <v>0.65625</v>
      </c>
      <c r="E25" s="32"/>
      <c r="F25" s="32"/>
      <c r="G25" s="42">
        <f t="shared" si="16"/>
      </c>
      <c r="H25" s="34"/>
      <c r="I25" s="61">
        <f t="shared" si="9"/>
      </c>
      <c r="J25" s="43"/>
      <c r="K25" s="31"/>
      <c r="L25" s="32"/>
      <c r="M25" s="42">
        <f t="shared" si="10"/>
      </c>
      <c r="N25" s="47"/>
      <c r="O25" s="44"/>
      <c r="P25" s="66">
        <f t="shared" si="11"/>
      </c>
      <c r="Q25" s="67">
        <f t="shared" si="12"/>
      </c>
      <c r="R25" s="64">
        <f t="shared" si="13"/>
      </c>
      <c r="S25" s="37">
        <f t="shared" si="14"/>
      </c>
      <c r="T25" s="65">
        <f t="shared" si="15"/>
      </c>
      <c r="V25" s="87">
        <f t="shared" si="5"/>
      </c>
      <c r="W25" s="87">
        <f t="shared" si="6"/>
      </c>
      <c r="X25" s="87">
        <f t="shared" si="7"/>
      </c>
      <c r="Y25" s="87">
        <f t="shared" si="8"/>
      </c>
    </row>
    <row r="26" spans="1:25" ht="18.75" customHeight="1">
      <c r="A26" s="39">
        <v>90</v>
      </c>
      <c r="B26" s="40"/>
      <c r="C26" s="46"/>
      <c r="D26" s="160"/>
      <c r="E26" s="32"/>
      <c r="F26" s="32"/>
      <c r="G26" s="42">
        <f t="shared" si="16"/>
      </c>
      <c r="H26" s="34"/>
      <c r="I26" s="61">
        <f t="shared" si="9"/>
      </c>
      <c r="J26" s="43"/>
      <c r="K26" s="31"/>
      <c r="L26" s="32"/>
      <c r="M26" s="42">
        <f t="shared" si="10"/>
      </c>
      <c r="N26" s="34"/>
      <c r="O26" s="44"/>
      <c r="P26" s="66">
        <f t="shared" si="11"/>
      </c>
      <c r="Q26" s="67">
        <f t="shared" si="12"/>
      </c>
      <c r="R26" s="64">
        <f t="shared" si="13"/>
      </c>
      <c r="S26" s="37">
        <f t="shared" si="14"/>
      </c>
      <c r="T26" s="65">
        <f t="shared" si="15"/>
      </c>
      <c r="V26" s="87">
        <f t="shared" si="5"/>
      </c>
      <c r="W26" s="87">
        <f t="shared" si="6"/>
      </c>
      <c r="X26" s="87">
        <f t="shared" si="7"/>
      </c>
      <c r="Y26" s="87">
        <f t="shared" si="8"/>
      </c>
    </row>
    <row r="27" spans="1:25" ht="18.75" customHeight="1">
      <c r="A27" s="45">
        <v>91</v>
      </c>
      <c r="B27" s="204"/>
      <c r="C27" s="205"/>
      <c r="D27" s="160">
        <v>0.6875</v>
      </c>
      <c r="E27" s="226"/>
      <c r="F27" s="226"/>
      <c r="G27" s="226"/>
      <c r="H27" s="34"/>
      <c r="I27" s="61">
        <f t="shared" si="9"/>
      </c>
      <c r="J27" s="43"/>
      <c r="K27" s="31"/>
      <c r="L27" s="32"/>
      <c r="M27" s="42">
        <f t="shared" si="10"/>
      </c>
      <c r="N27" s="146"/>
      <c r="O27" s="51"/>
      <c r="P27" s="66">
        <f t="shared" si="11"/>
      </c>
      <c r="Q27" s="67">
        <f t="shared" si="12"/>
      </c>
      <c r="R27" s="64">
        <f t="shared" si="13"/>
      </c>
      <c r="S27" s="37">
        <f t="shared" si="14"/>
      </c>
      <c r="T27" s="65">
        <f t="shared" si="15"/>
      </c>
      <c r="V27" s="87">
        <f t="shared" si="5"/>
      </c>
      <c r="W27" s="87">
        <f t="shared" si="6"/>
      </c>
      <c r="X27" s="87">
        <f t="shared" si="7"/>
      </c>
      <c r="Y27" s="87">
        <f t="shared" si="8"/>
      </c>
    </row>
    <row r="28" spans="1:25" s="8" customFormat="1" ht="18.75" customHeight="1">
      <c r="A28" s="52">
        <v>92</v>
      </c>
      <c r="B28" s="95"/>
      <c r="C28" s="206"/>
      <c r="D28" s="161"/>
      <c r="E28" s="225"/>
      <c r="F28" s="227"/>
      <c r="G28" s="227"/>
      <c r="H28" s="90"/>
      <c r="I28" s="72">
        <f t="shared" si="9"/>
      </c>
      <c r="J28" s="43"/>
      <c r="K28" s="53"/>
      <c r="L28" s="54"/>
      <c r="M28" s="71">
        <f t="shared" si="10"/>
      </c>
      <c r="N28" s="148"/>
      <c r="O28" s="44"/>
      <c r="P28" s="70">
        <f t="shared" si="11"/>
      </c>
      <c r="Q28" s="73">
        <f t="shared" si="12"/>
      </c>
      <c r="R28" s="74">
        <f t="shared" si="13"/>
      </c>
      <c r="S28" s="58">
        <f t="shared" si="14"/>
      </c>
      <c r="T28" s="75">
        <f t="shared" si="15"/>
      </c>
      <c r="U28" s="5"/>
      <c r="V28" s="87">
        <f t="shared" si="5"/>
      </c>
      <c r="W28" s="87">
        <f t="shared" si="6"/>
      </c>
      <c r="X28" s="87">
        <f t="shared" si="7"/>
      </c>
      <c r="Y28" s="87">
        <f t="shared" si="8"/>
      </c>
    </row>
    <row r="29" spans="16:20" ht="12.75">
      <c r="P29" s="5"/>
      <c r="Q29" s="5"/>
      <c r="R29" s="5"/>
      <c r="T29" s="5"/>
    </row>
    <row r="30" spans="16:20" ht="12.75">
      <c r="P30" s="5"/>
      <c r="Q30" s="5"/>
      <c r="R30" s="5"/>
      <c r="T30" s="5"/>
    </row>
    <row r="31" spans="2:20" ht="12.75">
      <c r="B31" s="6"/>
      <c r="C31" s="6"/>
      <c r="S31" s="5"/>
      <c r="T31" s="5"/>
    </row>
    <row r="32" spans="2:20" ht="12.75">
      <c r="B32" s="6"/>
      <c r="C32" s="6"/>
      <c r="S32" s="5"/>
      <c r="T32" s="5"/>
    </row>
    <row r="33" spans="2:20" ht="12.75">
      <c r="B33" s="6"/>
      <c r="C33" s="6"/>
      <c r="S33" s="5"/>
      <c r="T33" s="5"/>
    </row>
  </sheetData>
  <sheetProtection/>
  <conditionalFormatting sqref="L7:L28">
    <cfRule type="cellIs" priority="1" dxfId="35" operator="lessThan" stopIfTrue="1">
      <formula>125</formula>
    </cfRule>
    <cfRule type="cellIs" priority="2" dxfId="1" operator="between" stopIfTrue="1">
      <formula>125</formula>
      <formula>149</formula>
    </cfRule>
    <cfRule type="cellIs" priority="3" dxfId="6" operator="greaterThanOrEqual" stopIfTrue="1">
      <formula>150</formula>
    </cfRule>
  </conditionalFormatting>
  <conditionalFormatting sqref="K7:K28">
    <cfRule type="cellIs" priority="4" dxfId="35" operator="lessThan" stopIfTrue="1">
      <formula>275</formula>
    </cfRule>
    <cfRule type="cellIs" priority="5" dxfId="1" operator="between" stopIfTrue="1">
      <formula>275</formula>
      <formula>299</formula>
    </cfRule>
    <cfRule type="cellIs" priority="6" dxfId="6" operator="greaterThanOrEqual" stopIfTrue="1">
      <formula>300</formula>
    </cfRule>
  </conditionalFormatting>
  <conditionalFormatting sqref="I7:I28">
    <cfRule type="cellIs" priority="7" dxfId="1" operator="between" stopIfTrue="1">
      <formula>1</formula>
      <formula>6</formula>
    </cfRule>
    <cfRule type="cellIs" priority="8" dxfId="35" operator="greaterThanOrEqual" stopIfTrue="1">
      <formula>7</formula>
    </cfRule>
  </conditionalFormatting>
  <conditionalFormatting sqref="T7:T28">
    <cfRule type="cellIs" priority="9" dxfId="36" operator="between" stopIfTrue="1">
      <formula>1</formula>
      <formula>3</formula>
    </cfRule>
    <cfRule type="cellIs" priority="10" dxfId="35" operator="between" stopIfTrue="1">
      <formula>4</formula>
      <formula>6</formula>
    </cfRule>
    <cfRule type="cellIs" priority="11" dxfId="2" operator="greaterThanOrEqual" stopIfTrue="1">
      <formula>7</formula>
    </cfRule>
  </conditionalFormatting>
  <conditionalFormatting sqref="N9 N13 N24:N27 N20">
    <cfRule type="cellIs" priority="12" dxfId="6" operator="equal" stopIfTrue="1">
      <formula>0</formula>
    </cfRule>
    <cfRule type="cellIs" priority="13" dxfId="1" operator="equal" stopIfTrue="1">
      <formula>1</formula>
    </cfRule>
    <cfRule type="cellIs" priority="14" dxfId="31" operator="greaterThan" stopIfTrue="1">
      <formula>1</formula>
    </cfRule>
  </conditionalFormatting>
  <conditionalFormatting sqref="G7:G28">
    <cfRule type="cellIs" priority="15" dxfId="35" operator="lessThan" stopIfTrue="1">
      <formula>400</formula>
    </cfRule>
    <cfRule type="cellIs" priority="16" dxfId="1" operator="between" stopIfTrue="1">
      <formula>400</formula>
      <formula>449</formula>
    </cfRule>
    <cfRule type="cellIs" priority="17" dxfId="6" operator="greaterThan" stopIfTrue="1">
      <formula>450</formula>
    </cfRule>
  </conditionalFormatting>
  <conditionalFormatting sqref="S7:S28 H7:H10 H12:H28">
    <cfRule type="cellIs" priority="18" dxfId="6" operator="equal" stopIfTrue="1">
      <formula>0</formula>
    </cfRule>
  </conditionalFormatting>
  <conditionalFormatting sqref="E7:E10 E12:E28">
    <cfRule type="cellIs" priority="19" dxfId="6" operator="greaterThanOrEqual" stopIfTrue="1">
      <formula>300</formula>
    </cfRule>
    <cfRule type="cellIs" priority="20" dxfId="1" operator="greaterThanOrEqual" stopIfTrue="1">
      <formula>275</formula>
    </cfRule>
  </conditionalFormatting>
  <conditionalFormatting sqref="F7:F10 F12:F14 F16:F28">
    <cfRule type="cellIs" priority="21" dxfId="6" operator="greaterThanOrEqual" stopIfTrue="1">
      <formula>150</formula>
    </cfRule>
    <cfRule type="cellIs" priority="22" dxfId="1" operator="greaterThanOrEqual" stopIfTrue="1">
      <formula>125</formula>
    </cfRule>
  </conditionalFormatting>
  <conditionalFormatting sqref="M7:M28">
    <cfRule type="cellIs" priority="23" dxfId="6" operator="greaterThanOrEqual" stopIfTrue="1">
      <formula>450</formula>
    </cfRule>
    <cfRule type="cellIs" priority="24" dxfId="1" operator="greaterThanOrEqual" stopIfTrue="1">
      <formula>400</formula>
    </cfRule>
  </conditionalFormatting>
  <conditionalFormatting sqref="R7:R28">
    <cfRule type="cellIs" priority="25" dxfId="6" operator="greaterThanOrEqual" stopIfTrue="1">
      <formula>900</formula>
    </cfRule>
    <cfRule type="cellIs" priority="26" dxfId="1" operator="greaterThanOrEqual" stopIfTrue="1">
      <formula>800</formula>
    </cfRule>
  </conditionalFormatting>
  <conditionalFormatting sqref="Q7:Q28">
    <cfRule type="cellIs" priority="27" dxfId="6" operator="greaterThanOrEqual" stopIfTrue="1">
      <formula>300</formula>
    </cfRule>
    <cfRule type="cellIs" priority="28" dxfId="1" operator="greaterThanOrEqual" stopIfTrue="1">
      <formula>250</formula>
    </cfRule>
  </conditionalFormatting>
  <conditionalFormatting sqref="P7:P28">
    <cfRule type="cellIs" priority="29" dxfId="6" operator="greaterThanOrEqual" stopIfTrue="1">
      <formula>600</formula>
    </cfRule>
    <cfRule type="cellIs" priority="30" dxfId="1" operator="greaterThanOrEqual" stopIfTrue="1">
      <formula>550</formula>
    </cfRule>
  </conditionalFormatting>
  <conditionalFormatting sqref="E11">
    <cfRule type="cellIs" priority="31" dxfId="35" operator="lessThan" stopIfTrue="1">
      <formula>250</formula>
    </cfRule>
    <cfRule type="cellIs" priority="32" dxfId="1" operator="between" stopIfTrue="1">
      <formula>250</formula>
      <formula>299</formula>
    </cfRule>
    <cfRule type="cellIs" priority="33" dxfId="6" operator="greaterThanOrEqual" stopIfTrue="1">
      <formula>300</formula>
    </cfRule>
  </conditionalFormatting>
  <printOptions/>
  <pageMargins left="0.41" right="0.58" top="0.49" bottom="0.5" header="0.4921259845" footer="0.4921259845"/>
  <pageSetup horizontalDpi="600" verticalDpi="600" orientation="landscape" paperSize="9" r:id="rId1"/>
  <headerFooter alignWithMargins="0">
    <oddFooter>&amp;L&amp;8&amp;F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</dc:creator>
  <cp:keywords/>
  <dc:description/>
  <cp:lastModifiedBy>Gert</cp:lastModifiedBy>
  <cp:lastPrinted>2015-03-23T09:34:12Z</cp:lastPrinted>
  <dcterms:created xsi:type="dcterms:W3CDTF">2010-01-06T19:23:34Z</dcterms:created>
  <dcterms:modified xsi:type="dcterms:W3CDTF">2015-03-23T09:36:02Z</dcterms:modified>
  <cp:category/>
  <cp:version/>
  <cp:contentType/>
  <cp:contentStatus/>
</cp:coreProperties>
</file>